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6.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C:\Users\Teacher\Desktop\"/>
    </mc:Choice>
  </mc:AlternateContent>
  <bookViews>
    <workbookView xWindow="0" yWindow="0" windowWidth="23040" windowHeight="9384"/>
  </bookViews>
  <sheets>
    <sheet name="Guidance" sheetId="1" r:id="rId1"/>
    <sheet name="Setting Info" sheetId="5" r:id="rId2"/>
    <sheet name="SEN Register" sheetId="2" r:id="rId3"/>
    <sheet name="Nutshell - Primary" sheetId="3" r:id="rId4"/>
    <sheet name="Nutshell - Secondary" sheetId="10" state="hidden" r:id="rId5"/>
    <sheet name="Strategic Overview - Primary" sheetId="6" r:id="rId6"/>
    <sheet name="Strategic Overview - Secondary" sheetId="9" state="hidden" r:id="rId7"/>
    <sheet name="Metadata" sheetId="4" state="hidden" r:id="rId8"/>
  </sheets>
  <definedNames>
    <definedName name="_xlcn.WorksheetConnection_MetadataA77F103" hidden="1">Metadata!$A$77:$F$104</definedName>
    <definedName name="broad">Metadata!$E$3:$E$6</definedName>
    <definedName name="broad2">Metadata!#REF!</definedName>
    <definedName name="class">Metadata!$C$3:$C$12</definedName>
    <definedName name="deliverBY">Metadata!#REF!</definedName>
    <definedName name="FSM">Metadata!$B$3:$B$4</definedName>
    <definedName name="gender">Metadata!$A$3:$A$4</definedName>
    <definedName name="levels">Metadata!#REF!</definedName>
    <definedName name="participatecombo">Metadata!$A$8:$A$14</definedName>
    <definedName name="pen">Metadata!#REF!</definedName>
    <definedName name="performance">Metadata!#REF!</definedName>
    <definedName name="primary">Metadata!$F$3:$F$15</definedName>
    <definedName name="SENStage">Metadata!#REF!</definedName>
    <definedName name="specific">Metadata!$F$3:$F$15</definedName>
    <definedName name="status">Metadata!$D$3:$D$4</definedName>
    <definedName name="type">Metadata!#REF!</definedName>
    <definedName name="why">Metadata!#REF!</definedName>
    <definedName name="year">Metadata!$C$3:$C$19</definedName>
    <definedName name="yesno">Metadata!$G$3:$G$4</definedName>
    <definedName name="yr">Metadata!$C$3:$C$13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Metadata!$A$77:$F$103"/>
        </x15:modelTables>
      </x15:dataModel>
    </ext>
  </extLst>
</workbook>
</file>

<file path=xl/calcChain.xml><?xml version="1.0" encoding="utf-8"?>
<calcChain xmlns="http://schemas.openxmlformats.org/spreadsheetml/2006/main">
  <c r="B49" i="4" l="1"/>
  <c r="B48" i="4"/>
  <c r="B57" i="4"/>
  <c r="B56" i="4"/>
  <c r="B55" i="4"/>
  <c r="B54" i="4"/>
  <c r="B53" i="4"/>
  <c r="B52" i="4"/>
  <c r="B70" i="4"/>
  <c r="B69" i="4"/>
  <c r="B68" i="4"/>
  <c r="B67" i="4"/>
  <c r="B66" i="4"/>
  <c r="B65" i="4"/>
  <c r="B64" i="4"/>
  <c r="B63" i="4"/>
  <c r="B62" i="4"/>
  <c r="B61" i="4"/>
  <c r="B60" i="4"/>
  <c r="B59" i="4"/>
  <c r="B58" i="4"/>
  <c r="F53" i="1"/>
  <c r="D53" i="1"/>
  <c r="B53" i="1"/>
  <c r="F52" i="1"/>
  <c r="D52" i="1"/>
  <c r="B52" i="1"/>
  <c r="F51" i="1"/>
  <c r="D51" i="1"/>
  <c r="B51" i="1"/>
  <c r="F50" i="1"/>
  <c r="D50" i="1"/>
  <c r="B50" i="1"/>
  <c r="F49" i="1"/>
  <c r="D49" i="1"/>
  <c r="B49" i="1"/>
  <c r="F48" i="1"/>
  <c r="D48" i="1"/>
  <c r="B48" i="1"/>
  <c r="D47" i="1"/>
  <c r="D46" i="1"/>
  <c r="B47" i="1"/>
  <c r="F47" i="1"/>
  <c r="F46" i="1"/>
  <c r="B46" i="1"/>
  <c r="F45" i="1"/>
  <c r="D45" i="1"/>
  <c r="B45" i="1"/>
  <c r="L46" i="10"/>
  <c r="J46" i="10"/>
  <c r="H46" i="10"/>
  <c r="B46" i="10"/>
  <c r="D46" i="10"/>
  <c r="F46" i="10"/>
  <c r="I40" i="10"/>
  <c r="G40" i="10"/>
  <c r="E40" i="10"/>
  <c r="L52" i="10"/>
  <c r="J52" i="10"/>
  <c r="H52" i="10"/>
  <c r="F52" i="10"/>
  <c r="D52" i="10"/>
  <c r="B52" i="10"/>
  <c r="C1" i="9"/>
  <c r="Z85" i="4" a="1"/>
  <c r="Z85" i="4" s="1"/>
  <c r="Y85" i="4" a="1"/>
  <c r="Y85" i="4" s="1"/>
  <c r="X85" i="4" a="1"/>
  <c r="X85" i="4" s="1"/>
  <c r="W85" i="4" a="1"/>
  <c r="W85" i="4" s="1"/>
  <c r="V85" i="4" a="1"/>
  <c r="V85" i="4" s="1"/>
  <c r="U85" i="4" a="1"/>
  <c r="U85" i="4" s="1"/>
  <c r="T85" i="4" a="1"/>
  <c r="T85" i="4" s="1"/>
  <c r="S85" i="4" a="1"/>
  <c r="S85" i="4" s="1"/>
  <c r="R85" i="4" a="1"/>
  <c r="R85" i="4" s="1"/>
  <c r="Q85" i="4" a="1"/>
  <c r="Q85" i="4" s="1"/>
  <c r="P85" i="4" a="1"/>
  <c r="P85" i="4" s="1"/>
  <c r="O85" i="4" a="1"/>
  <c r="O85" i="4" s="1"/>
  <c r="N85" i="4" a="1"/>
  <c r="N85" i="4" s="1"/>
  <c r="M85" i="4" a="1"/>
  <c r="M85" i="4" s="1"/>
  <c r="L85" i="4" a="1"/>
  <c r="L85" i="4" s="1"/>
  <c r="K85" i="4" a="1"/>
  <c r="K85" i="4" s="1"/>
  <c r="J85" i="4" a="1"/>
  <c r="J85" i="4" s="1"/>
  <c r="I85" i="4" a="1"/>
  <c r="I85" i="4" s="1"/>
  <c r="H85" i="4" a="1"/>
  <c r="H85" i="4" s="1"/>
  <c r="G85" i="4" a="1"/>
  <c r="G85" i="4" s="1"/>
  <c r="E85" i="4"/>
  <c r="D85" i="4"/>
  <c r="C85" i="4"/>
  <c r="B85" i="4"/>
  <c r="B84" i="4"/>
  <c r="Z104" i="4" a="1"/>
  <c r="Z104" i="4" s="1"/>
  <c r="Y104" i="4" a="1"/>
  <c r="Y104" i="4" s="1"/>
  <c r="X104" i="4" a="1"/>
  <c r="X104" i="4" s="1"/>
  <c r="W104" i="4" a="1"/>
  <c r="W104" i="4" s="1"/>
  <c r="V104" i="4" a="1"/>
  <c r="V104" i="4" s="1"/>
  <c r="U104" i="4" a="1"/>
  <c r="U104" i="4" s="1"/>
  <c r="T104" i="4" a="1"/>
  <c r="T104" i="4" s="1"/>
  <c r="S104" i="4" a="1"/>
  <c r="S104" i="4" s="1"/>
  <c r="R104" i="4" a="1"/>
  <c r="R104" i="4" s="1"/>
  <c r="Q104" i="4" a="1"/>
  <c r="Q104" i="4" s="1"/>
  <c r="P104" i="4" a="1"/>
  <c r="P104" i="4" s="1"/>
  <c r="O104" i="4" a="1"/>
  <c r="O104" i="4" s="1"/>
  <c r="N104" i="4" a="1"/>
  <c r="N104" i="4" s="1"/>
  <c r="M104" i="4" a="1"/>
  <c r="M104" i="4" s="1"/>
  <c r="L104" i="4" a="1"/>
  <c r="L104" i="4" s="1"/>
  <c r="K104" i="4" a="1"/>
  <c r="K104" i="4" s="1"/>
  <c r="J104" i="4" a="1"/>
  <c r="J104" i="4" s="1"/>
  <c r="I104" i="4" a="1"/>
  <c r="I104" i="4" s="1"/>
  <c r="H104" i="4" a="1"/>
  <c r="H104" i="4" s="1"/>
  <c r="Z103" i="4" a="1"/>
  <c r="Z103" i="4" s="1"/>
  <c r="Y103" i="4" a="1"/>
  <c r="Y103" i="4" s="1"/>
  <c r="X103" i="4" a="1"/>
  <c r="X103" i="4" s="1"/>
  <c r="W103" i="4" a="1"/>
  <c r="W103" i="4" s="1"/>
  <c r="V103" i="4" a="1"/>
  <c r="V103" i="4" s="1"/>
  <c r="U103" i="4" a="1"/>
  <c r="U103" i="4" s="1"/>
  <c r="T103" i="4" a="1"/>
  <c r="T103" i="4" s="1"/>
  <c r="S103" i="4" a="1"/>
  <c r="S103" i="4" s="1"/>
  <c r="R103" i="4" a="1"/>
  <c r="R103" i="4" s="1"/>
  <c r="Q103" i="4" a="1"/>
  <c r="Q103" i="4" s="1"/>
  <c r="P103" i="4" a="1"/>
  <c r="P103" i="4" s="1"/>
  <c r="O103" i="4" a="1"/>
  <c r="O103" i="4" s="1"/>
  <c r="N103" i="4" a="1"/>
  <c r="N103" i="4" s="1"/>
  <c r="M103" i="4" a="1"/>
  <c r="M103" i="4" s="1"/>
  <c r="L103" i="4" a="1"/>
  <c r="L103" i="4" s="1"/>
  <c r="K103" i="4" a="1"/>
  <c r="K103" i="4" s="1"/>
  <c r="J103" i="4" a="1"/>
  <c r="J103" i="4" s="1"/>
  <c r="I103" i="4" a="1"/>
  <c r="I103" i="4" s="1"/>
  <c r="H103" i="4" a="1"/>
  <c r="H103" i="4" s="1"/>
  <c r="Z102" i="4" a="1"/>
  <c r="Z102" i="4" s="1"/>
  <c r="Y102" i="4" a="1"/>
  <c r="Y102" i="4" s="1"/>
  <c r="X102" i="4" a="1"/>
  <c r="X102" i="4" s="1"/>
  <c r="W102" i="4" a="1"/>
  <c r="W102" i="4" s="1"/>
  <c r="V102" i="4" a="1"/>
  <c r="V102" i="4" s="1"/>
  <c r="U102" i="4" a="1"/>
  <c r="U102" i="4" s="1"/>
  <c r="T102" i="4" a="1"/>
  <c r="T102" i="4" s="1"/>
  <c r="S102" i="4" a="1"/>
  <c r="S102" i="4" s="1"/>
  <c r="R102" i="4" a="1"/>
  <c r="R102" i="4" s="1"/>
  <c r="Q102" i="4" a="1"/>
  <c r="Q102" i="4" s="1"/>
  <c r="P102" i="4" a="1"/>
  <c r="P102" i="4" s="1"/>
  <c r="O102" i="4" a="1"/>
  <c r="O102" i="4" s="1"/>
  <c r="N102" i="4" a="1"/>
  <c r="N102" i="4" s="1"/>
  <c r="M102" i="4" a="1"/>
  <c r="M102" i="4" s="1"/>
  <c r="L102" i="4" a="1"/>
  <c r="L102" i="4" s="1"/>
  <c r="K102" i="4" a="1"/>
  <c r="K102" i="4" s="1"/>
  <c r="J102" i="4" a="1"/>
  <c r="J102" i="4" s="1"/>
  <c r="I102" i="4" a="1"/>
  <c r="I102" i="4" s="1"/>
  <c r="H102" i="4" a="1"/>
  <c r="H102" i="4" s="1"/>
  <c r="Z101" i="4" a="1"/>
  <c r="Z101" i="4" s="1"/>
  <c r="Y101" i="4" a="1"/>
  <c r="Y101" i="4" s="1"/>
  <c r="X101" i="4" a="1"/>
  <c r="X101" i="4" s="1"/>
  <c r="W101" i="4" a="1"/>
  <c r="W101" i="4" s="1"/>
  <c r="V101" i="4" a="1"/>
  <c r="V101" i="4" s="1"/>
  <c r="U101" i="4" a="1"/>
  <c r="U101" i="4" s="1"/>
  <c r="T101" i="4" a="1"/>
  <c r="T101" i="4" s="1"/>
  <c r="S101" i="4" a="1"/>
  <c r="S101" i="4" s="1"/>
  <c r="R101" i="4" a="1"/>
  <c r="R101" i="4" s="1"/>
  <c r="Q101" i="4" a="1"/>
  <c r="Q101" i="4" s="1"/>
  <c r="P101" i="4" a="1"/>
  <c r="P101" i="4" s="1"/>
  <c r="O101" i="4" a="1"/>
  <c r="O101" i="4" s="1"/>
  <c r="N101" i="4" a="1"/>
  <c r="N101" i="4" s="1"/>
  <c r="M101" i="4" a="1"/>
  <c r="M101" i="4" s="1"/>
  <c r="L101" i="4" a="1"/>
  <c r="L101" i="4" s="1"/>
  <c r="K101" i="4" a="1"/>
  <c r="K101" i="4" s="1"/>
  <c r="J101" i="4" a="1"/>
  <c r="J101" i="4" s="1"/>
  <c r="I101" i="4" a="1"/>
  <c r="I101" i="4" s="1"/>
  <c r="H101" i="4" a="1"/>
  <c r="H101" i="4" s="1"/>
  <c r="Z100" i="4" a="1"/>
  <c r="Z100" i="4" s="1"/>
  <c r="Y100" i="4" a="1"/>
  <c r="Y100" i="4" s="1"/>
  <c r="X100" i="4" a="1"/>
  <c r="X100" i="4" s="1"/>
  <c r="W100" i="4" a="1"/>
  <c r="W100" i="4" s="1"/>
  <c r="V100" i="4" a="1"/>
  <c r="V100" i="4" s="1"/>
  <c r="U100" i="4" a="1"/>
  <c r="U100" i="4" s="1"/>
  <c r="T100" i="4" a="1"/>
  <c r="T100" i="4" s="1"/>
  <c r="S100" i="4" a="1"/>
  <c r="S100" i="4" s="1"/>
  <c r="R100" i="4" a="1"/>
  <c r="R100" i="4" s="1"/>
  <c r="Q100" i="4" a="1"/>
  <c r="Q100" i="4" s="1"/>
  <c r="P100" i="4" a="1"/>
  <c r="P100" i="4" s="1"/>
  <c r="O100" i="4" a="1"/>
  <c r="O100" i="4" s="1"/>
  <c r="N100" i="4" a="1"/>
  <c r="N100" i="4" s="1"/>
  <c r="M100" i="4" a="1"/>
  <c r="M100" i="4" s="1"/>
  <c r="L100" i="4" a="1"/>
  <c r="L100" i="4" s="1"/>
  <c r="K100" i="4" a="1"/>
  <c r="K100" i="4" s="1"/>
  <c r="J100" i="4" a="1"/>
  <c r="J100" i="4" s="1"/>
  <c r="I100" i="4" a="1"/>
  <c r="I100" i="4" s="1"/>
  <c r="H100" i="4" a="1"/>
  <c r="H100" i="4" s="1"/>
  <c r="Z99" i="4" a="1"/>
  <c r="Z99" i="4" s="1"/>
  <c r="Y99" i="4" a="1"/>
  <c r="Y99" i="4" s="1"/>
  <c r="X99" i="4" a="1"/>
  <c r="X99" i="4" s="1"/>
  <c r="W99" i="4" a="1"/>
  <c r="W99" i="4" s="1"/>
  <c r="V99" i="4" a="1"/>
  <c r="V99" i="4" s="1"/>
  <c r="U99" i="4" a="1"/>
  <c r="U99" i="4" s="1"/>
  <c r="T99" i="4" a="1"/>
  <c r="T99" i="4" s="1"/>
  <c r="S99" i="4" a="1"/>
  <c r="S99" i="4" s="1"/>
  <c r="R99" i="4" a="1"/>
  <c r="R99" i="4" s="1"/>
  <c r="Q99" i="4" a="1"/>
  <c r="Q99" i="4" s="1"/>
  <c r="P99" i="4" a="1"/>
  <c r="P99" i="4" s="1"/>
  <c r="O99" i="4" a="1"/>
  <c r="O99" i="4" s="1"/>
  <c r="N99" i="4" a="1"/>
  <c r="N99" i="4" s="1"/>
  <c r="M99" i="4" a="1"/>
  <c r="M99" i="4" s="1"/>
  <c r="L99" i="4" a="1"/>
  <c r="L99" i="4" s="1"/>
  <c r="K99" i="4" a="1"/>
  <c r="K99" i="4" s="1"/>
  <c r="J99" i="4" a="1"/>
  <c r="J99" i="4" s="1"/>
  <c r="I99" i="4" a="1"/>
  <c r="I99" i="4" s="1"/>
  <c r="H99" i="4" a="1"/>
  <c r="H99" i="4" s="1"/>
  <c r="Z98" i="4" a="1"/>
  <c r="Z98" i="4" s="1"/>
  <c r="Y98" i="4" a="1"/>
  <c r="Y98" i="4" s="1"/>
  <c r="X98" i="4" a="1"/>
  <c r="X98" i="4" s="1"/>
  <c r="W98" i="4" a="1"/>
  <c r="W98" i="4" s="1"/>
  <c r="V98" i="4" a="1"/>
  <c r="V98" i="4" s="1"/>
  <c r="U98" i="4" a="1"/>
  <c r="U98" i="4" s="1"/>
  <c r="T98" i="4" a="1"/>
  <c r="T98" i="4" s="1"/>
  <c r="S98" i="4" a="1"/>
  <c r="S98" i="4" s="1"/>
  <c r="R98" i="4" a="1"/>
  <c r="R98" i="4" s="1"/>
  <c r="Q98" i="4" a="1"/>
  <c r="Q98" i="4" s="1"/>
  <c r="P98" i="4" a="1"/>
  <c r="P98" i="4" s="1"/>
  <c r="O98" i="4" a="1"/>
  <c r="O98" i="4" s="1"/>
  <c r="N98" i="4" a="1"/>
  <c r="N98" i="4" s="1"/>
  <c r="M98" i="4" a="1"/>
  <c r="M98" i="4" s="1"/>
  <c r="L98" i="4" a="1"/>
  <c r="L98" i="4" s="1"/>
  <c r="K98" i="4" a="1"/>
  <c r="K98" i="4" s="1"/>
  <c r="J98" i="4" a="1"/>
  <c r="J98" i="4" s="1"/>
  <c r="I98" i="4" a="1"/>
  <c r="I98" i="4" s="1"/>
  <c r="H98" i="4" a="1"/>
  <c r="H98" i="4" s="1"/>
  <c r="Z97" i="4" a="1"/>
  <c r="Z97" i="4" s="1"/>
  <c r="Y97" i="4" a="1"/>
  <c r="Y97" i="4" s="1"/>
  <c r="X97" i="4" a="1"/>
  <c r="X97" i="4" s="1"/>
  <c r="W97" i="4" a="1"/>
  <c r="W97" i="4" s="1"/>
  <c r="V97" i="4" a="1"/>
  <c r="V97" i="4" s="1"/>
  <c r="U97" i="4" a="1"/>
  <c r="U97" i="4" s="1"/>
  <c r="T97" i="4" a="1"/>
  <c r="T97" i="4" s="1"/>
  <c r="S97" i="4" a="1"/>
  <c r="S97" i="4" s="1"/>
  <c r="R97" i="4" a="1"/>
  <c r="R97" i="4" s="1"/>
  <c r="Q97" i="4" a="1"/>
  <c r="Q97" i="4" s="1"/>
  <c r="P97" i="4" a="1"/>
  <c r="P97" i="4" s="1"/>
  <c r="O97" i="4" a="1"/>
  <c r="O97" i="4" s="1"/>
  <c r="N97" i="4" a="1"/>
  <c r="N97" i="4" s="1"/>
  <c r="M97" i="4" a="1"/>
  <c r="M97" i="4" s="1"/>
  <c r="L97" i="4" a="1"/>
  <c r="L97" i="4" s="1"/>
  <c r="K97" i="4" a="1"/>
  <c r="K97" i="4" s="1"/>
  <c r="J97" i="4" a="1"/>
  <c r="J97" i="4" s="1"/>
  <c r="I97" i="4" a="1"/>
  <c r="I97" i="4" s="1"/>
  <c r="H97" i="4" a="1"/>
  <c r="H97" i="4" s="1"/>
  <c r="Z96" i="4" a="1"/>
  <c r="Z96" i="4" s="1"/>
  <c r="Y96" i="4" a="1"/>
  <c r="Y96" i="4" s="1"/>
  <c r="X96" i="4" a="1"/>
  <c r="X96" i="4" s="1"/>
  <c r="W96" i="4" a="1"/>
  <c r="W96" i="4" s="1"/>
  <c r="V96" i="4" a="1"/>
  <c r="V96" i="4" s="1"/>
  <c r="U96" i="4" a="1"/>
  <c r="U96" i="4" s="1"/>
  <c r="T96" i="4" a="1"/>
  <c r="T96" i="4" s="1"/>
  <c r="S96" i="4" a="1"/>
  <c r="S96" i="4" s="1"/>
  <c r="R96" i="4" a="1"/>
  <c r="R96" i="4" s="1"/>
  <c r="Q96" i="4" a="1"/>
  <c r="Q96" i="4" s="1"/>
  <c r="P96" i="4" a="1"/>
  <c r="P96" i="4" s="1"/>
  <c r="O96" i="4" a="1"/>
  <c r="O96" i="4" s="1"/>
  <c r="N96" i="4" a="1"/>
  <c r="N96" i="4" s="1"/>
  <c r="M96" i="4" a="1"/>
  <c r="M96" i="4" s="1"/>
  <c r="L96" i="4" a="1"/>
  <c r="L96" i="4" s="1"/>
  <c r="K96" i="4" a="1"/>
  <c r="K96" i="4" s="1"/>
  <c r="J96" i="4" a="1"/>
  <c r="J96" i="4" s="1"/>
  <c r="I96" i="4" a="1"/>
  <c r="I96" i="4" s="1"/>
  <c r="H96" i="4" a="1"/>
  <c r="H96" i="4" s="1"/>
  <c r="Z95" i="4" a="1"/>
  <c r="Z95" i="4" s="1"/>
  <c r="Y95" i="4" a="1"/>
  <c r="Y95" i="4" s="1"/>
  <c r="X95" i="4" a="1"/>
  <c r="X95" i="4" s="1"/>
  <c r="W95" i="4" a="1"/>
  <c r="W95" i="4" s="1"/>
  <c r="V95" i="4" a="1"/>
  <c r="V95" i="4" s="1"/>
  <c r="U95" i="4" a="1"/>
  <c r="U95" i="4" s="1"/>
  <c r="T95" i="4" a="1"/>
  <c r="T95" i="4" s="1"/>
  <c r="S95" i="4" a="1"/>
  <c r="S95" i="4" s="1"/>
  <c r="R95" i="4" a="1"/>
  <c r="R95" i="4" s="1"/>
  <c r="Q95" i="4" a="1"/>
  <c r="Q95" i="4" s="1"/>
  <c r="P95" i="4" a="1"/>
  <c r="P95" i="4" s="1"/>
  <c r="O95" i="4" a="1"/>
  <c r="O95" i="4" s="1"/>
  <c r="N95" i="4" a="1"/>
  <c r="N95" i="4" s="1"/>
  <c r="M95" i="4" a="1"/>
  <c r="M95" i="4" s="1"/>
  <c r="L95" i="4" a="1"/>
  <c r="L95" i="4" s="1"/>
  <c r="K95" i="4" a="1"/>
  <c r="K95" i="4" s="1"/>
  <c r="J95" i="4" a="1"/>
  <c r="J95" i="4" s="1"/>
  <c r="I95" i="4" a="1"/>
  <c r="I95" i="4" s="1"/>
  <c r="H95" i="4" a="1"/>
  <c r="H95" i="4" s="1"/>
  <c r="Z94" i="4" a="1"/>
  <c r="Z94" i="4" s="1"/>
  <c r="Y94" i="4" a="1"/>
  <c r="Y94" i="4" s="1"/>
  <c r="X94" i="4" a="1"/>
  <c r="X94" i="4" s="1"/>
  <c r="W94" i="4" a="1"/>
  <c r="W94" i="4" s="1"/>
  <c r="V94" i="4" a="1"/>
  <c r="V94" i="4" s="1"/>
  <c r="U94" i="4" a="1"/>
  <c r="U94" i="4" s="1"/>
  <c r="T94" i="4" a="1"/>
  <c r="T94" i="4" s="1"/>
  <c r="S94" i="4" a="1"/>
  <c r="S94" i="4" s="1"/>
  <c r="R94" i="4" a="1"/>
  <c r="R94" i="4" s="1"/>
  <c r="Q94" i="4" a="1"/>
  <c r="Q94" i="4" s="1"/>
  <c r="P94" i="4" a="1"/>
  <c r="P94" i="4" s="1"/>
  <c r="O94" i="4" a="1"/>
  <c r="O94" i="4" s="1"/>
  <c r="N94" i="4" a="1"/>
  <c r="N94" i="4" s="1"/>
  <c r="M94" i="4" a="1"/>
  <c r="M94" i="4" s="1"/>
  <c r="L94" i="4" a="1"/>
  <c r="L94" i="4" s="1"/>
  <c r="K94" i="4" a="1"/>
  <c r="K94" i="4" s="1"/>
  <c r="J94" i="4" a="1"/>
  <c r="J94" i="4" s="1"/>
  <c r="I94" i="4" a="1"/>
  <c r="I94" i="4" s="1"/>
  <c r="H94" i="4" a="1"/>
  <c r="H94" i="4" s="1"/>
  <c r="Z93" i="4" a="1"/>
  <c r="Z93" i="4" s="1"/>
  <c r="Y93" i="4" a="1"/>
  <c r="Y93" i="4" s="1"/>
  <c r="X93" i="4" a="1"/>
  <c r="X93" i="4" s="1"/>
  <c r="W93" i="4" a="1"/>
  <c r="W93" i="4" s="1"/>
  <c r="V93" i="4" a="1"/>
  <c r="V93" i="4" s="1"/>
  <c r="U93" i="4" a="1"/>
  <c r="U93" i="4" s="1"/>
  <c r="T93" i="4" a="1"/>
  <c r="T93" i="4" s="1"/>
  <c r="S93" i="4" a="1"/>
  <c r="S93" i="4" s="1"/>
  <c r="R93" i="4" a="1"/>
  <c r="R93" i="4" s="1"/>
  <c r="Q93" i="4" a="1"/>
  <c r="Q93" i="4" s="1"/>
  <c r="P93" i="4" a="1"/>
  <c r="P93" i="4" s="1"/>
  <c r="O93" i="4" a="1"/>
  <c r="O93" i="4" s="1"/>
  <c r="N93" i="4" a="1"/>
  <c r="N93" i="4" s="1"/>
  <c r="M93" i="4" a="1"/>
  <c r="M93" i="4" s="1"/>
  <c r="L93" i="4" a="1"/>
  <c r="L93" i="4" s="1"/>
  <c r="K93" i="4" a="1"/>
  <c r="K93" i="4" s="1"/>
  <c r="J93" i="4" a="1"/>
  <c r="J93" i="4" s="1"/>
  <c r="I93" i="4" a="1"/>
  <c r="I93" i="4" s="1"/>
  <c r="H93" i="4" a="1"/>
  <c r="H93" i="4" s="1"/>
  <c r="Z92" i="4" a="1"/>
  <c r="Z92" i="4" s="1"/>
  <c r="Y92" i="4" a="1"/>
  <c r="Y92" i="4" s="1"/>
  <c r="X92" i="4" a="1"/>
  <c r="X92" i="4" s="1"/>
  <c r="W92" i="4" a="1"/>
  <c r="W92" i="4" s="1"/>
  <c r="V92" i="4" a="1"/>
  <c r="V92" i="4" s="1"/>
  <c r="U92" i="4" a="1"/>
  <c r="U92" i="4" s="1"/>
  <c r="T92" i="4" a="1"/>
  <c r="T92" i="4" s="1"/>
  <c r="S92" i="4" a="1"/>
  <c r="S92" i="4" s="1"/>
  <c r="R92" i="4" a="1"/>
  <c r="R92" i="4" s="1"/>
  <c r="Q92" i="4" a="1"/>
  <c r="Q92" i="4" s="1"/>
  <c r="P92" i="4" a="1"/>
  <c r="P92" i="4" s="1"/>
  <c r="O92" i="4" a="1"/>
  <c r="O92" i="4" s="1"/>
  <c r="N92" i="4" a="1"/>
  <c r="N92" i="4" s="1"/>
  <c r="M92" i="4" a="1"/>
  <c r="M92" i="4" s="1"/>
  <c r="L92" i="4" a="1"/>
  <c r="L92" i="4" s="1"/>
  <c r="K92" i="4" a="1"/>
  <c r="K92" i="4" s="1"/>
  <c r="J92" i="4" a="1"/>
  <c r="J92" i="4" s="1"/>
  <c r="I92" i="4" a="1"/>
  <c r="I92" i="4" s="1"/>
  <c r="H92" i="4" a="1"/>
  <c r="H92" i="4" s="1"/>
  <c r="Z91" i="4" a="1"/>
  <c r="Z91" i="4" s="1"/>
  <c r="Y91" i="4" a="1"/>
  <c r="Y91" i="4" s="1"/>
  <c r="X91" i="4" a="1"/>
  <c r="X91" i="4" s="1"/>
  <c r="W91" i="4" a="1"/>
  <c r="W91" i="4" s="1"/>
  <c r="V91" i="4" a="1"/>
  <c r="V91" i="4" s="1"/>
  <c r="U91" i="4" a="1"/>
  <c r="U91" i="4" s="1"/>
  <c r="T91" i="4" a="1"/>
  <c r="T91" i="4" s="1"/>
  <c r="S91" i="4" a="1"/>
  <c r="S91" i="4" s="1"/>
  <c r="R91" i="4" a="1"/>
  <c r="R91" i="4" s="1"/>
  <c r="Q91" i="4" a="1"/>
  <c r="Q91" i="4" s="1"/>
  <c r="P91" i="4" a="1"/>
  <c r="P91" i="4" s="1"/>
  <c r="O91" i="4" a="1"/>
  <c r="O91" i="4" s="1"/>
  <c r="N91" i="4" a="1"/>
  <c r="N91" i="4" s="1"/>
  <c r="M91" i="4" a="1"/>
  <c r="M91" i="4" s="1"/>
  <c r="L91" i="4" a="1"/>
  <c r="L91" i="4" s="1"/>
  <c r="K91" i="4" a="1"/>
  <c r="K91" i="4" s="1"/>
  <c r="J91" i="4" a="1"/>
  <c r="J91" i="4" s="1"/>
  <c r="I91" i="4" a="1"/>
  <c r="I91" i="4" s="1"/>
  <c r="H91" i="4" a="1"/>
  <c r="H91" i="4" s="1"/>
  <c r="Z90" i="4" a="1"/>
  <c r="Z90" i="4" s="1"/>
  <c r="Y90" i="4" a="1"/>
  <c r="Y90" i="4" s="1"/>
  <c r="X90" i="4" a="1"/>
  <c r="X90" i="4" s="1"/>
  <c r="W90" i="4" a="1"/>
  <c r="W90" i="4" s="1"/>
  <c r="V90" i="4" a="1"/>
  <c r="V90" i="4" s="1"/>
  <c r="U90" i="4" a="1"/>
  <c r="U90" i="4" s="1"/>
  <c r="T90" i="4" a="1"/>
  <c r="T90" i="4" s="1"/>
  <c r="S90" i="4" a="1"/>
  <c r="S90" i="4" s="1"/>
  <c r="R90" i="4" a="1"/>
  <c r="R90" i="4" s="1"/>
  <c r="Q90" i="4" a="1"/>
  <c r="Q90" i="4" s="1"/>
  <c r="P90" i="4" a="1"/>
  <c r="P90" i="4" s="1"/>
  <c r="O90" i="4" a="1"/>
  <c r="O90" i="4" s="1"/>
  <c r="N90" i="4" a="1"/>
  <c r="N90" i="4" s="1"/>
  <c r="M90" i="4" a="1"/>
  <c r="M90" i="4" s="1"/>
  <c r="L90" i="4" a="1"/>
  <c r="L90" i="4" s="1"/>
  <c r="K90" i="4" a="1"/>
  <c r="K90" i="4" s="1"/>
  <c r="J90" i="4" a="1"/>
  <c r="J90" i="4" s="1"/>
  <c r="I90" i="4" a="1"/>
  <c r="I90" i="4" s="1"/>
  <c r="H90" i="4" a="1"/>
  <c r="H90" i="4" s="1"/>
  <c r="Z89" i="4" a="1"/>
  <c r="Z89" i="4" s="1"/>
  <c r="Y89" i="4" a="1"/>
  <c r="Y89" i="4" s="1"/>
  <c r="X89" i="4" a="1"/>
  <c r="X89" i="4" s="1"/>
  <c r="W89" i="4" a="1"/>
  <c r="W89" i="4" s="1"/>
  <c r="V89" i="4" a="1"/>
  <c r="V89" i="4" s="1"/>
  <c r="U89" i="4" a="1"/>
  <c r="U89" i="4" s="1"/>
  <c r="T89" i="4" a="1"/>
  <c r="T89" i="4" s="1"/>
  <c r="S89" i="4" a="1"/>
  <c r="S89" i="4" s="1"/>
  <c r="R89" i="4" a="1"/>
  <c r="R89" i="4" s="1"/>
  <c r="Q89" i="4" a="1"/>
  <c r="Q89" i="4" s="1"/>
  <c r="P89" i="4" a="1"/>
  <c r="P89" i="4" s="1"/>
  <c r="O89" i="4" a="1"/>
  <c r="O89" i="4" s="1"/>
  <c r="N89" i="4" a="1"/>
  <c r="N89" i="4" s="1"/>
  <c r="M89" i="4" a="1"/>
  <c r="M89" i="4" s="1"/>
  <c r="L89" i="4" a="1"/>
  <c r="L89" i="4" s="1"/>
  <c r="K89" i="4" a="1"/>
  <c r="K89" i="4" s="1"/>
  <c r="J89" i="4" a="1"/>
  <c r="J89" i="4" s="1"/>
  <c r="I89" i="4" a="1"/>
  <c r="I89" i="4" s="1"/>
  <c r="H89" i="4" a="1"/>
  <c r="H89" i="4" s="1"/>
  <c r="Z88" i="4" a="1"/>
  <c r="Z88" i="4" s="1"/>
  <c r="Y88" i="4" a="1"/>
  <c r="Y88" i="4" s="1"/>
  <c r="X88" i="4" a="1"/>
  <c r="X88" i="4" s="1"/>
  <c r="W88" i="4" a="1"/>
  <c r="W88" i="4" s="1"/>
  <c r="V88" i="4" a="1"/>
  <c r="V88" i="4" s="1"/>
  <c r="U88" i="4" a="1"/>
  <c r="U88" i="4" s="1"/>
  <c r="T88" i="4" a="1"/>
  <c r="T88" i="4" s="1"/>
  <c r="S88" i="4" a="1"/>
  <c r="S88" i="4" s="1"/>
  <c r="R88" i="4" a="1"/>
  <c r="R88" i="4" s="1"/>
  <c r="Q88" i="4" a="1"/>
  <c r="Q88" i="4" s="1"/>
  <c r="P88" i="4" a="1"/>
  <c r="P88" i="4" s="1"/>
  <c r="O88" i="4" a="1"/>
  <c r="O88" i="4" s="1"/>
  <c r="N88" i="4" a="1"/>
  <c r="N88" i="4" s="1"/>
  <c r="M88" i="4" a="1"/>
  <c r="M88" i="4" s="1"/>
  <c r="L88" i="4" a="1"/>
  <c r="L88" i="4" s="1"/>
  <c r="K88" i="4" a="1"/>
  <c r="K88" i="4" s="1"/>
  <c r="J88" i="4" a="1"/>
  <c r="J88" i="4" s="1"/>
  <c r="I88" i="4" a="1"/>
  <c r="I88" i="4" s="1"/>
  <c r="H88" i="4" a="1"/>
  <c r="H88" i="4" s="1"/>
  <c r="Z87" i="4" a="1"/>
  <c r="Z87" i="4" s="1"/>
  <c r="Y87" i="4" a="1"/>
  <c r="Y87" i="4" s="1"/>
  <c r="X87" i="4" a="1"/>
  <c r="X87" i="4" s="1"/>
  <c r="W87" i="4" a="1"/>
  <c r="W87" i="4" s="1"/>
  <c r="V87" i="4" a="1"/>
  <c r="V87" i="4" s="1"/>
  <c r="U87" i="4" a="1"/>
  <c r="U87" i="4" s="1"/>
  <c r="T87" i="4" a="1"/>
  <c r="T87" i="4" s="1"/>
  <c r="S87" i="4" a="1"/>
  <c r="S87" i="4" s="1"/>
  <c r="R87" i="4" a="1"/>
  <c r="R87" i="4" s="1"/>
  <c r="Q87" i="4" a="1"/>
  <c r="Q87" i="4" s="1"/>
  <c r="P87" i="4" a="1"/>
  <c r="P87" i="4" s="1"/>
  <c r="O87" i="4" a="1"/>
  <c r="O87" i="4" s="1"/>
  <c r="N87" i="4" a="1"/>
  <c r="N87" i="4" s="1"/>
  <c r="M87" i="4" a="1"/>
  <c r="M87" i="4" s="1"/>
  <c r="L87" i="4" a="1"/>
  <c r="L87" i="4" s="1"/>
  <c r="K87" i="4" a="1"/>
  <c r="K87" i="4" s="1"/>
  <c r="J87" i="4" a="1"/>
  <c r="J87" i="4" s="1"/>
  <c r="I87" i="4" a="1"/>
  <c r="I87" i="4" s="1"/>
  <c r="H87" i="4" a="1"/>
  <c r="H87" i="4" s="1"/>
  <c r="Z86" i="4" a="1"/>
  <c r="Z86" i="4" s="1"/>
  <c r="Y86" i="4" a="1"/>
  <c r="Y86" i="4" s="1"/>
  <c r="X86" i="4" a="1"/>
  <c r="X86" i="4" s="1"/>
  <c r="W86" i="4" a="1"/>
  <c r="W86" i="4" s="1"/>
  <c r="V86" i="4" a="1"/>
  <c r="V86" i="4" s="1"/>
  <c r="U86" i="4" a="1"/>
  <c r="U86" i="4" s="1"/>
  <c r="T86" i="4" a="1"/>
  <c r="T86" i="4" s="1"/>
  <c r="S86" i="4" a="1"/>
  <c r="S86" i="4" s="1"/>
  <c r="R86" i="4" a="1"/>
  <c r="R86" i="4" s="1"/>
  <c r="Q86" i="4" a="1"/>
  <c r="Q86" i="4" s="1"/>
  <c r="P86" i="4" a="1"/>
  <c r="P86" i="4" s="1"/>
  <c r="O86" i="4" a="1"/>
  <c r="O86" i="4" s="1"/>
  <c r="N86" i="4" a="1"/>
  <c r="N86" i="4" s="1"/>
  <c r="M86" i="4" a="1"/>
  <c r="M86" i="4" s="1"/>
  <c r="L86" i="4" a="1"/>
  <c r="L86" i="4" s="1"/>
  <c r="K86" i="4" a="1"/>
  <c r="K86" i="4" s="1"/>
  <c r="J86" i="4" a="1"/>
  <c r="J86" i="4" s="1"/>
  <c r="I86" i="4" a="1"/>
  <c r="I86" i="4" s="1"/>
  <c r="H86" i="4" a="1"/>
  <c r="H86" i="4" s="1"/>
  <c r="G93" i="4" a="1"/>
  <c r="G93" i="4" s="1"/>
  <c r="G94" i="4" a="1"/>
  <c r="G94" i="4" s="1"/>
  <c r="G95" i="4" a="1"/>
  <c r="G95" i="4" s="1"/>
  <c r="G96" i="4" a="1"/>
  <c r="G96" i="4" s="1"/>
  <c r="G97" i="4" a="1"/>
  <c r="G97" i="4" s="1"/>
  <c r="G98" i="4" a="1"/>
  <c r="G98" i="4" s="1"/>
  <c r="G99" i="4" a="1"/>
  <c r="G99" i="4" s="1"/>
  <c r="G100" i="4" a="1"/>
  <c r="G100" i="4" s="1"/>
  <c r="G101" i="4" a="1"/>
  <c r="G101" i="4" s="1"/>
  <c r="G102" i="4" a="1"/>
  <c r="G102" i="4" s="1"/>
  <c r="G103" i="4" a="1"/>
  <c r="G103" i="4" s="1"/>
  <c r="G104" i="4" a="1"/>
  <c r="G104" i="4" s="1"/>
  <c r="G92" i="4" a="1"/>
  <c r="G92" i="4" s="1"/>
  <c r="G87" i="4" a="1"/>
  <c r="G87" i="4" s="1"/>
  <c r="G88" i="4" a="1"/>
  <c r="G88" i="4" s="1"/>
  <c r="G89" i="4" a="1"/>
  <c r="G89" i="4" s="1"/>
  <c r="G90" i="4" a="1"/>
  <c r="G90" i="4" s="1"/>
  <c r="G91" i="4" a="1"/>
  <c r="G91" i="4" s="1"/>
  <c r="G86" i="4" a="1"/>
  <c r="G86" i="4" s="1"/>
  <c r="H84" i="4" a="1"/>
  <c r="H84" i="4" s="1"/>
  <c r="I84" i="4" a="1"/>
  <c r="I84" i="4" s="1"/>
  <c r="J84" i="4" a="1"/>
  <c r="J84" i="4" s="1"/>
  <c r="K84" i="4" a="1"/>
  <c r="K84" i="4" s="1"/>
  <c r="L84" i="4" a="1"/>
  <c r="L84" i="4" s="1"/>
  <c r="M84" i="4" a="1"/>
  <c r="M84" i="4" s="1"/>
  <c r="N84" i="4" a="1"/>
  <c r="N84" i="4" s="1"/>
  <c r="O84" i="4" a="1"/>
  <c r="O84" i="4" s="1"/>
  <c r="P84" i="4" a="1"/>
  <c r="P84" i="4" s="1"/>
  <c r="Q84" i="4" a="1"/>
  <c r="Q84" i="4" s="1"/>
  <c r="R84" i="4" a="1"/>
  <c r="R84" i="4" s="1"/>
  <c r="S84" i="4" a="1"/>
  <c r="S84" i="4" s="1"/>
  <c r="T84" i="4" a="1"/>
  <c r="T84" i="4" s="1"/>
  <c r="U84" i="4" a="1"/>
  <c r="U84" i="4" s="1"/>
  <c r="V84" i="4" a="1"/>
  <c r="V84" i="4" s="1"/>
  <c r="W84" i="4" a="1"/>
  <c r="W84" i="4" s="1"/>
  <c r="X84" i="4" a="1"/>
  <c r="X84" i="4" s="1"/>
  <c r="Y84" i="4" a="1"/>
  <c r="Y84" i="4" s="1"/>
  <c r="Z84" i="4" a="1"/>
  <c r="Z84" i="4" s="1"/>
  <c r="G84" i="4" a="1"/>
  <c r="G84" i="4" s="1"/>
  <c r="Z83" i="4" a="1"/>
  <c r="Z83" i="4" s="1"/>
  <c r="Y83" i="4" a="1"/>
  <c r="Y83" i="4" s="1"/>
  <c r="X83" i="4" a="1"/>
  <c r="X83" i="4" s="1"/>
  <c r="W83" i="4" a="1"/>
  <c r="W83" i="4" s="1"/>
  <c r="V83" i="4" a="1"/>
  <c r="V83" i="4" s="1"/>
  <c r="U83" i="4" a="1"/>
  <c r="U83" i="4" s="1"/>
  <c r="T83" i="4" a="1"/>
  <c r="T83" i="4" s="1"/>
  <c r="S83" i="4" a="1"/>
  <c r="S83" i="4" s="1"/>
  <c r="R83" i="4" a="1"/>
  <c r="R83" i="4" s="1"/>
  <c r="Q83" i="4" a="1"/>
  <c r="Q83" i="4" s="1"/>
  <c r="P83" i="4" a="1"/>
  <c r="P83" i="4" s="1"/>
  <c r="O83" i="4" a="1"/>
  <c r="O83" i="4" s="1"/>
  <c r="N83" i="4" a="1"/>
  <c r="N83" i="4" s="1"/>
  <c r="M83" i="4" a="1"/>
  <c r="M83" i="4" s="1"/>
  <c r="L83" i="4" a="1"/>
  <c r="L83" i="4" s="1"/>
  <c r="K83" i="4" a="1"/>
  <c r="K83" i="4" s="1"/>
  <c r="J83" i="4" a="1"/>
  <c r="J83" i="4" s="1"/>
  <c r="I83" i="4" a="1"/>
  <c r="I83" i="4" s="1"/>
  <c r="H83" i="4" a="1"/>
  <c r="H83" i="4" s="1"/>
  <c r="G83" i="4" a="1"/>
  <c r="G83" i="4" s="1"/>
  <c r="Z82" i="4" a="1"/>
  <c r="Z82" i="4" s="1"/>
  <c r="Y82" i="4" a="1"/>
  <c r="Y82" i="4" s="1"/>
  <c r="X82" i="4" a="1"/>
  <c r="X82" i="4" s="1"/>
  <c r="W82" i="4" a="1"/>
  <c r="W82" i="4" s="1"/>
  <c r="V82" i="4" a="1"/>
  <c r="V82" i="4" s="1"/>
  <c r="U82" i="4" a="1"/>
  <c r="U82" i="4" s="1"/>
  <c r="T82" i="4" a="1"/>
  <c r="T82" i="4" s="1"/>
  <c r="S82" i="4" a="1"/>
  <c r="S82" i="4" s="1"/>
  <c r="R82" i="4" a="1"/>
  <c r="R82" i="4" s="1"/>
  <c r="Q82" i="4" a="1"/>
  <c r="Q82" i="4" s="1"/>
  <c r="P82" i="4" a="1"/>
  <c r="P82" i="4" s="1"/>
  <c r="O82" i="4" a="1"/>
  <c r="O82" i="4" s="1"/>
  <c r="N82" i="4" a="1"/>
  <c r="N82" i="4" s="1"/>
  <c r="M82" i="4" a="1"/>
  <c r="M82" i="4" s="1"/>
  <c r="L82" i="4" a="1"/>
  <c r="L82" i="4" s="1"/>
  <c r="K82" i="4" a="1"/>
  <c r="K82" i="4" s="1"/>
  <c r="J82" i="4" a="1"/>
  <c r="J82" i="4" s="1"/>
  <c r="I82" i="4" a="1"/>
  <c r="I82" i="4" s="1"/>
  <c r="H82" i="4" a="1"/>
  <c r="H82" i="4" s="1"/>
  <c r="G82" i="4" a="1"/>
  <c r="G82" i="4" s="1"/>
  <c r="Z79" i="4" a="1"/>
  <c r="Z79" i="4" s="1"/>
  <c r="H79" i="4" a="1"/>
  <c r="H79" i="4" s="1"/>
  <c r="I79" i="4" a="1"/>
  <c r="I79" i="4" s="1"/>
  <c r="J79" i="4" a="1"/>
  <c r="J79" i="4" s="1"/>
  <c r="K79" i="4" a="1"/>
  <c r="K79" i="4" s="1"/>
  <c r="L79" i="4" a="1"/>
  <c r="L79" i="4" s="1"/>
  <c r="M79" i="4" a="1"/>
  <c r="M79" i="4" s="1"/>
  <c r="N79" i="4" a="1"/>
  <c r="N79" i="4" s="1"/>
  <c r="O79" i="4" a="1"/>
  <c r="O79" i="4" s="1"/>
  <c r="P79" i="4" a="1"/>
  <c r="P79" i="4" s="1"/>
  <c r="Q79" i="4" a="1"/>
  <c r="Q79" i="4" s="1"/>
  <c r="R79" i="4" a="1"/>
  <c r="R79" i="4" s="1"/>
  <c r="S79" i="4" a="1"/>
  <c r="S79" i="4" s="1"/>
  <c r="T79" i="4" a="1"/>
  <c r="T79" i="4" s="1"/>
  <c r="U79" i="4" a="1"/>
  <c r="U79" i="4" s="1"/>
  <c r="V79" i="4" a="1"/>
  <c r="V79" i="4" s="1"/>
  <c r="W79" i="4" a="1"/>
  <c r="W79" i="4" s="1"/>
  <c r="X79" i="4" a="1"/>
  <c r="X79" i="4" s="1"/>
  <c r="Y79" i="4" a="1"/>
  <c r="Y79" i="4" s="1"/>
  <c r="G79" i="4" a="1"/>
  <c r="G79" i="4" s="1"/>
  <c r="Z78" i="4" a="1"/>
  <c r="Z78" i="4" s="1"/>
  <c r="Y78" i="4" a="1"/>
  <c r="Y78" i="4" s="1"/>
  <c r="X78" i="4" a="1"/>
  <c r="X78" i="4" s="1"/>
  <c r="W78" i="4" a="1"/>
  <c r="W78" i="4" s="1"/>
  <c r="V78" i="4" a="1"/>
  <c r="V78" i="4" s="1"/>
  <c r="U78" i="4" a="1"/>
  <c r="U78" i="4" s="1"/>
  <c r="T78" i="4" a="1"/>
  <c r="T78" i="4" s="1"/>
  <c r="S78" i="4" a="1"/>
  <c r="S78" i="4" s="1"/>
  <c r="R78" i="4" a="1"/>
  <c r="R78" i="4" s="1"/>
  <c r="Q78" i="4" a="1"/>
  <c r="Q78" i="4" s="1"/>
  <c r="P78" i="4" a="1"/>
  <c r="P78" i="4" s="1"/>
  <c r="O78" i="4" a="1"/>
  <c r="O78" i="4" s="1"/>
  <c r="N78" i="4" a="1"/>
  <c r="N78" i="4" s="1"/>
  <c r="M78" i="4" a="1"/>
  <c r="M78" i="4" s="1"/>
  <c r="L78" i="4" a="1"/>
  <c r="L78" i="4" s="1"/>
  <c r="K78" i="4" a="1"/>
  <c r="K78" i="4" s="1"/>
  <c r="J78" i="4" a="1"/>
  <c r="J78" i="4" s="1"/>
  <c r="I78" i="4" a="1"/>
  <c r="I78" i="4" s="1"/>
  <c r="H78" i="4" a="1"/>
  <c r="H78" i="4" s="1"/>
  <c r="G78" i="4" a="1"/>
  <c r="G78" i="4" s="1"/>
  <c r="C1" i="6"/>
  <c r="C84" i="4"/>
  <c r="D84" i="4"/>
  <c r="E84" i="4"/>
  <c r="B83" i="4"/>
  <c r="B82" i="4"/>
  <c r="C83" i="4"/>
  <c r="C82" i="4"/>
  <c r="D83" i="4"/>
  <c r="D82" i="4"/>
  <c r="E83" i="4"/>
  <c r="E82" i="4"/>
  <c r="F52" i="3"/>
  <c r="D52" i="3"/>
  <c r="B52" i="3"/>
  <c r="L52" i="3"/>
  <c r="J52" i="3"/>
  <c r="H52" i="3"/>
  <c r="I80" i="4" l="1"/>
  <c r="M80" i="4"/>
  <c r="Q80" i="4"/>
  <c r="U80" i="4"/>
  <c r="Y80" i="4"/>
  <c r="X80" i="4"/>
  <c r="T80" i="4"/>
  <c r="R80" i="4"/>
  <c r="J80" i="4"/>
  <c r="V80" i="4"/>
  <c r="N80" i="4"/>
  <c r="P80" i="4"/>
  <c r="L80" i="4"/>
  <c r="H80" i="4"/>
  <c r="G80" i="4"/>
  <c r="W80" i="4"/>
  <c r="S80" i="4"/>
  <c r="O80" i="4"/>
  <c r="K80" i="4"/>
  <c r="Z80" i="4"/>
  <c r="H60" i="3" l="1"/>
  <c r="I60" i="3"/>
  <c r="J60" i="3"/>
  <c r="K60" i="3"/>
  <c r="L60" i="3"/>
  <c r="M60" i="3"/>
  <c r="G60" i="3"/>
  <c r="H58" i="3"/>
  <c r="I58" i="3"/>
  <c r="J58" i="3"/>
  <c r="K58" i="3"/>
  <c r="L58" i="3"/>
  <c r="M58" i="3"/>
  <c r="G58" i="3"/>
  <c r="H56" i="3"/>
  <c r="I56" i="3"/>
  <c r="J56" i="3"/>
  <c r="K56" i="3"/>
  <c r="L56" i="3"/>
  <c r="M56" i="3"/>
  <c r="G56" i="3"/>
  <c r="D60" i="3"/>
  <c r="E60" i="3"/>
  <c r="F60" i="3"/>
  <c r="C60" i="3"/>
  <c r="D58" i="3"/>
  <c r="E58" i="3"/>
  <c r="F58" i="3"/>
  <c r="C58" i="3"/>
  <c r="D56" i="3"/>
  <c r="E56" i="3"/>
  <c r="F56" i="3"/>
  <c r="C56" i="3"/>
  <c r="L46" i="3"/>
  <c r="J46" i="3"/>
  <c r="H46" i="3"/>
  <c r="F46" i="3"/>
  <c r="D46" i="3"/>
  <c r="B46" i="3"/>
  <c r="I40" i="3"/>
  <c r="G40" i="3"/>
  <c r="E40" i="3"/>
  <c r="B91" i="4"/>
  <c r="B90" i="4"/>
  <c r="C91" i="4"/>
  <c r="C90" i="4"/>
  <c r="D91" i="4"/>
  <c r="D90" i="4"/>
  <c r="E91" i="4"/>
  <c r="E90" i="4"/>
  <c r="B79" i="4"/>
  <c r="B78" i="4"/>
  <c r="C79" i="4"/>
  <c r="C78" i="4"/>
  <c r="D79" i="4"/>
  <c r="D78" i="4"/>
  <c r="E79" i="4"/>
  <c r="E78" i="4"/>
  <c r="E104" i="4"/>
  <c r="E93" i="4"/>
  <c r="E94" i="4"/>
  <c r="E95" i="4"/>
  <c r="E96" i="4"/>
  <c r="E97" i="4"/>
  <c r="E98" i="4"/>
  <c r="E99" i="4"/>
  <c r="E100" i="4"/>
  <c r="E101" i="4"/>
  <c r="E87" i="4" s="1"/>
  <c r="E102" i="4"/>
  <c r="E103" i="4"/>
  <c r="E92" i="4"/>
  <c r="D104" i="4"/>
  <c r="D93" i="4"/>
  <c r="D94" i="4"/>
  <c r="D95" i="4"/>
  <c r="D96" i="4"/>
  <c r="D97" i="4"/>
  <c r="D98" i="4"/>
  <c r="D99" i="4"/>
  <c r="D100" i="4"/>
  <c r="D101" i="4"/>
  <c r="D87" i="4" s="1"/>
  <c r="D102" i="4"/>
  <c r="D103" i="4"/>
  <c r="D92" i="4"/>
  <c r="B104" i="4"/>
  <c r="B93" i="4"/>
  <c r="B94" i="4"/>
  <c r="B95" i="4"/>
  <c r="B96" i="4"/>
  <c r="B97" i="4"/>
  <c r="B98" i="4"/>
  <c r="B99" i="4"/>
  <c r="B100" i="4"/>
  <c r="B101" i="4"/>
  <c r="B87" i="4" s="1"/>
  <c r="B102" i="4"/>
  <c r="B103" i="4"/>
  <c r="B92" i="4"/>
  <c r="C104" i="4"/>
  <c r="C93" i="4"/>
  <c r="C94" i="4"/>
  <c r="C95" i="4"/>
  <c r="C96" i="4"/>
  <c r="C97" i="4"/>
  <c r="C98" i="4"/>
  <c r="C99" i="4"/>
  <c r="C100" i="4"/>
  <c r="C101" i="4"/>
  <c r="C87" i="4" s="1"/>
  <c r="C102" i="4"/>
  <c r="C103" i="4"/>
  <c r="C92" i="4"/>
  <c r="B86" i="4" l="1"/>
  <c r="B88" i="4"/>
  <c r="C89" i="4"/>
  <c r="C88" i="4"/>
  <c r="B89" i="4"/>
  <c r="D86" i="4"/>
  <c r="E88" i="4"/>
  <c r="E89" i="4"/>
  <c r="D89" i="4"/>
  <c r="E86" i="4"/>
  <c r="C86" i="4"/>
  <c r="D88" i="4"/>
  <c r="B80" i="4"/>
  <c r="C80" i="4"/>
  <c r="C81" i="4" l="1"/>
  <c r="D80" i="4"/>
  <c r="D81" i="4" s="1"/>
  <c r="B81" i="4"/>
  <c r="E80" i="4"/>
  <c r="E81" i="4" s="1"/>
  <c r="B26" i="4"/>
  <c r="F77" i="4" s="1"/>
  <c r="B27" i="4"/>
  <c r="B28" i="4"/>
  <c r="B29" i="4"/>
  <c r="B30" i="4"/>
  <c r="B31" i="4"/>
  <c r="B32" i="4"/>
  <c r="B39" i="4"/>
  <c r="B40" i="4"/>
  <c r="B41" i="4"/>
  <c r="B43" i="4"/>
  <c r="B45" i="4"/>
  <c r="G13" i="5"/>
  <c r="B38" i="4" s="1"/>
  <c r="C43" i="4" l="1"/>
  <c r="D65" i="4"/>
  <c r="D70" i="4"/>
  <c r="D56" i="4"/>
  <c r="D64" i="4"/>
  <c r="F83" i="4"/>
  <c r="F82" i="4"/>
  <c r="D40" i="4"/>
  <c r="D39" i="4"/>
  <c r="F79" i="4"/>
  <c r="D54" i="4"/>
  <c r="F100" i="4"/>
  <c r="B44" i="4"/>
  <c r="F85" i="4" s="1"/>
  <c r="D68" i="4"/>
  <c r="D38" i="4"/>
  <c r="D62" i="4"/>
  <c r="D59" i="4"/>
  <c r="D67" i="4"/>
  <c r="D53" i="4"/>
  <c r="F78" i="4"/>
  <c r="F95" i="4"/>
  <c r="F103" i="4"/>
  <c r="F94" i="4"/>
  <c r="F89" i="4"/>
  <c r="B50" i="4"/>
  <c r="B33" i="4" s="1"/>
  <c r="F92" i="4"/>
  <c r="F91" i="4"/>
  <c r="F97" i="4"/>
  <c r="C39" i="4"/>
  <c r="F86" i="4"/>
  <c r="B42" i="4"/>
  <c r="D43" i="4"/>
  <c r="B46" i="4"/>
  <c r="D41" i="4"/>
  <c r="D45" i="4"/>
  <c r="F96" i="4"/>
  <c r="F93" i="4"/>
  <c r="F101" i="4"/>
  <c r="F102" i="4"/>
  <c r="F87" i="4"/>
  <c r="C49" i="4"/>
  <c r="D63" i="4"/>
  <c r="D58" i="4"/>
  <c r="D66" i="4"/>
  <c r="D57" i="4"/>
  <c r="D52" i="4"/>
  <c r="F99" i="4"/>
  <c r="F104" i="4"/>
  <c r="F98" i="4"/>
  <c r="F90" i="4"/>
  <c r="F88" i="4"/>
  <c r="C48" i="4"/>
  <c r="D61" i="4"/>
  <c r="D69" i="4"/>
  <c r="D60" i="4"/>
  <c r="D55" i="4"/>
  <c r="C40" i="4"/>
  <c r="C41" i="4"/>
  <c r="F84" i="4"/>
  <c r="C45" i="4"/>
  <c r="C42" i="4" l="1"/>
  <c r="D42" i="4"/>
  <c r="C44" i="4"/>
  <c r="D44" i="4"/>
  <c r="C46" i="4"/>
  <c r="D46" i="4"/>
  <c r="C50" i="4"/>
  <c r="F80" i="4"/>
  <c r="F81" i="4" s="1"/>
</calcChain>
</file>

<file path=xl/connections.xml><?xml version="1.0" encoding="utf-8"?>
<connections xmlns="http://schemas.openxmlformats.org/spreadsheetml/2006/main">
  <connection id="1"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Metadata!$A$77:$F$103" type="102" refreshedVersion="7" minRefreshableVersion="5">
    <extLst>
      <ext xmlns:x15="http://schemas.microsoft.com/office/spreadsheetml/2010/11/main" uri="{DE250136-89BD-433C-8126-D09CA5730AF9}">
        <x15:connection id="Range" autoDelete="1">
          <x15:rangePr sourceName="_xlcn.WorksheetConnection_MetadataA77F103"/>
        </x15:connection>
      </ext>
    </extLst>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<sst xmlns="http://schemas.openxmlformats.org/spreadsheetml/2006/main" count="606" uniqueCount="254">
  <si>
    <t>Content Description</t>
  </si>
  <si>
    <t>Sch. EHCP</t>
  </si>
  <si>
    <t>Nat. EHCP</t>
  </si>
  <si>
    <t>Sch. SEN Supp.</t>
  </si>
  <si>
    <t>Nat. SEN Supp.</t>
  </si>
  <si>
    <t>Our 3 key areas for development in SEND:</t>
  </si>
  <si>
    <t>R</t>
  </si>
  <si>
    <t xml:space="preserve">End of KS2 progress score </t>
  </si>
  <si>
    <t xml:space="preserve">% Reaching exp. standard at KS2 </t>
  </si>
  <si>
    <t>% Reaching exp. standard in KS1</t>
  </si>
  <si>
    <t>EHCP</t>
  </si>
  <si>
    <t>SEN</t>
  </si>
  <si>
    <t>Our 3 key strengths in SEND and how we know:</t>
  </si>
  <si>
    <t xml:space="preserve"> % Y1 meeting expected standard in phonics</t>
  </si>
  <si>
    <t xml:space="preserve">  % EYFSP achieving GLD</t>
  </si>
  <si>
    <t>No SEN</t>
  </si>
  <si>
    <t>This is how we quality assure and know that there is high quality teaching for SEND in our school</t>
  </si>
  <si>
    <t>% Fixed term</t>
  </si>
  <si>
    <t>% Permanent</t>
  </si>
  <si>
    <t>SEN Support</t>
  </si>
  <si>
    <t>3 ways we are supporting pupils with SEND and their familes during the COVID-19 pandemic:</t>
  </si>
  <si>
    <t>Strengths and Areas for Development</t>
  </si>
  <si>
    <t>Absence, Exclusions and Outcomes</t>
  </si>
  <si>
    <t>Sensory and/or Physical/Medical</t>
  </si>
  <si>
    <t>Social, Emontional and Mental Health</t>
  </si>
  <si>
    <t>Communication and Interaction</t>
  </si>
  <si>
    <t>Cognition and Learning</t>
  </si>
  <si>
    <t>High Quality Teaching for All</t>
  </si>
  <si>
    <t>High Quality Teaching and Intervention</t>
  </si>
  <si>
    <t>yes/no</t>
  </si>
  <si>
    <t>OTH</t>
  </si>
  <si>
    <t>NSA</t>
  </si>
  <si>
    <t>PD</t>
  </si>
  <si>
    <t>MSI</t>
  </si>
  <si>
    <t>HI</t>
  </si>
  <si>
    <t>VI</t>
  </si>
  <si>
    <t>ASD</t>
  </si>
  <si>
    <t>SLCN</t>
  </si>
  <si>
    <t>SEMH</t>
  </si>
  <si>
    <t>PMLD</t>
  </si>
  <si>
    <t>SLD</t>
  </si>
  <si>
    <t>C and I</t>
  </si>
  <si>
    <t>MLD</t>
  </si>
  <si>
    <t>T</t>
  </si>
  <si>
    <t>C and L</t>
  </si>
  <si>
    <t>SpLD</t>
  </si>
  <si>
    <t>F</t>
  </si>
  <si>
    <t>specific</t>
  </si>
  <si>
    <t>Broad area of need</t>
  </si>
  <si>
    <t>status</t>
  </si>
  <si>
    <t>class</t>
  </si>
  <si>
    <t>FSM</t>
  </si>
  <si>
    <t>Gender</t>
  </si>
  <si>
    <t>UPN (Optional)</t>
  </si>
  <si>
    <t>Pupil Name</t>
  </si>
  <si>
    <t>DOB</t>
  </si>
  <si>
    <t>Class/Form</t>
  </si>
  <si>
    <t>SEN Broad Area of Need</t>
  </si>
  <si>
    <t>TOTAL EAL ON ROLL</t>
  </si>
  <si>
    <t>TOTAL PUPILS ON SEN REGISTER</t>
  </si>
  <si>
    <t>Child Looked After</t>
  </si>
  <si>
    <t>Pupil Premium Grant</t>
  </si>
  <si>
    <t>English as a Second Language</t>
  </si>
  <si>
    <t>National Curriculum Year</t>
  </si>
  <si>
    <t>SEN Register</t>
  </si>
  <si>
    <t xml:space="preserve">Male </t>
  </si>
  <si>
    <t>Female</t>
  </si>
  <si>
    <t>Yes</t>
  </si>
  <si>
    <t>No</t>
  </si>
  <si>
    <t>KEY STAGE</t>
  </si>
  <si>
    <t>SEN Primary Need</t>
  </si>
  <si>
    <t>National Primary</t>
  </si>
  <si>
    <t>National Overall</t>
  </si>
  <si>
    <t>EHC Plan or Statement</t>
  </si>
  <si>
    <t>No SEN Provision</t>
  </si>
  <si>
    <t>C&amp;L</t>
  </si>
  <si>
    <t>C&amp;I</t>
  </si>
  <si>
    <t>S&amp;P</t>
  </si>
  <si>
    <t>Primary</t>
  </si>
  <si>
    <t>X</t>
  </si>
  <si>
    <t>E1</t>
  </si>
  <si>
    <t>E2</t>
  </si>
  <si>
    <t>N1</t>
  </si>
  <si>
    <t>N2</t>
  </si>
  <si>
    <t>TOTAL PUPILS ON ROLL</t>
  </si>
  <si>
    <t>TOTAL NON EAL ON ROLL</t>
  </si>
  <si>
    <t>SETTING NAME</t>
  </si>
  <si>
    <t>National Secondary</t>
  </si>
  <si>
    <t>DROP DOWN MENUS</t>
  </si>
  <si>
    <t>SETTING INFO</t>
  </si>
  <si>
    <t>TOTAL MALES ON ROLL</t>
  </si>
  <si>
    <t>TOTAL FEMALES ON ROLL</t>
  </si>
  <si>
    <t>key stage</t>
  </si>
  <si>
    <t>Secondary</t>
  </si>
  <si>
    <t xml:space="preserve"> TOTAL SEN</t>
  </si>
  <si>
    <t>TOTAL MALES ON SEN REGISTER</t>
  </si>
  <si>
    <t>TOTAL FEMALES ON SEN REGISTER</t>
  </si>
  <si>
    <t>DATE UPDATED</t>
  </si>
  <si>
    <t>SEN REGISTER</t>
  </si>
  <si>
    <t>NO SEN PROVISION</t>
  </si>
  <si>
    <t>Count</t>
  </si>
  <si>
    <t>% of roll</t>
  </si>
  <si>
    <t>% of SEN</t>
  </si>
  <si>
    <t>National Nursery</t>
  </si>
  <si>
    <t>Statement or EHC</t>
  </si>
  <si>
    <t>Total</t>
  </si>
  <si>
    <t>State-funded nursery</t>
  </si>
  <si>
    <t>State-funded primary</t>
  </si>
  <si>
    <t>State-funded secondary</t>
  </si>
  <si>
    <t>Autistic Spectrum Disorder</t>
  </si>
  <si>
    <t>Hearing Impairment</t>
  </si>
  <si>
    <t>Moderate Learning Difficulty</t>
  </si>
  <si>
    <t>Multi- Sensory Impairment</t>
  </si>
  <si>
    <t>Other Difficulty/Disability</t>
  </si>
  <si>
    <t>Physical Disability</t>
  </si>
  <si>
    <t>Profound &amp; Multiple Learning Difficulty</t>
  </si>
  <si>
    <t>SEN support but no specialist assessment of type of need</t>
  </si>
  <si>
    <t>n/a</t>
  </si>
  <si>
    <t>Severe Learning Difficulty</t>
  </si>
  <si>
    <t>Social, Emotional and Mental Health</t>
  </si>
  <si>
    <t>Specific Learning Difficulty</t>
  </si>
  <si>
    <t>Speech, Language and Communications needs</t>
  </si>
  <si>
    <t>Visual Impairment</t>
  </si>
  <si>
    <t>Non-maintained special school</t>
  </si>
  <si>
    <t>Pupil referral unit</t>
  </si>
  <si>
    <t>State-funded special school</t>
  </si>
  <si>
    <t>Missing</t>
  </si>
  <si>
    <t>https://explore-education-statistics.service.gov.uk/data-tables/fast-track/ad01069e-f490-4855-9b2c-7f784a98758d</t>
  </si>
  <si>
    <t>GLOSSARY</t>
  </si>
  <si>
    <t>Boys (%)</t>
  </si>
  <si>
    <t>Girls (%)</t>
  </si>
  <si>
    <t>Eligible for free school meals (%)</t>
  </si>
  <si>
    <t>First language is known to be, or believed to be, other than English (%)</t>
  </si>
  <si>
    <t>https://explore-education-statistics.service.gov.uk/data-tables/fast-track/92bbc338-97b9-466d-a670-9313775f1f7b</t>
  </si>
  <si>
    <t>S&amp;PM</t>
  </si>
  <si>
    <t>Overall absence rate</t>
  </si>
  <si>
    <t>Percentage of persistent absentees</t>
  </si>
  <si>
    <t>Rate of sessions recorded as not attending due to COVID circumstances</t>
  </si>
  <si>
    <t>Statement or EHCP</t>
  </si>
  <si>
    <t>https://explore-education-statistics.service.gov.uk/data-tables/permalink/53eeec0d-acac-45b7-ba07-857ea6ccd823</t>
  </si>
  <si>
    <t>https://explore-education-statistics.service.gov.uk/data-tables/permalink/44ce4951-b9ae-46b3-83b1-5df47bcc7cc2</t>
  </si>
  <si>
    <t>Permanent exclusions (rate)</t>
  </si>
  <si>
    <t>Suspension (rate)</t>
  </si>
  <si>
    <t>Reading</t>
  </si>
  <si>
    <t>Writing</t>
  </si>
  <si>
    <t>Maths</t>
  </si>
  <si>
    <t>Science</t>
  </si>
  <si>
    <t>Nat. No SEN</t>
  </si>
  <si>
    <t>Sch. No SEN</t>
  </si>
  <si>
    <t>Nat. SEN Support</t>
  </si>
  <si>
    <t>Sch. SEN Support</t>
  </si>
  <si>
    <t>https://www.gov.uk/government/statistics/phonics-screening-check-and-key-stage-1-assessments-england-2019</t>
  </si>
  <si>
    <t>Combined</t>
  </si>
  <si>
    <t>% reaching expected standard</t>
  </si>
  <si>
    <t>Progress score</t>
  </si>
  <si>
    <t>OUTCOMES - KS2</t>
  </si>
  <si>
    <t>OUTCOMES - KS1</t>
  </si>
  <si>
    <t>https://www.gov.uk/government/statistics/national-curriculum-assessments-key-stage-2-2019-revised</t>
  </si>
  <si>
    <t>HEADCOUNTS BY NEED</t>
  </si>
  <si>
    <t xml:space="preserve">DATASET - </t>
  </si>
  <si>
    <t>2020/2021</t>
  </si>
  <si>
    <t>CHARACTARISTIC %</t>
  </si>
  <si>
    <t xml:space="preserve">ABSENCE DATA % </t>
  </si>
  <si>
    <t xml:space="preserve">EXCLUSIONS DATA % </t>
  </si>
  <si>
    <t>2019/2020</t>
  </si>
  <si>
    <t>2018/2019</t>
  </si>
  <si>
    <t>Overall absence:  % of sessions missed</t>
  </si>
  <si>
    <t>Rate of exclusions</t>
  </si>
  <si>
    <t xml:space="preserve">Outcomes </t>
  </si>
  <si>
    <t>UPDATE SECTION BELOW WITH ANY UPDATED DATA SETS</t>
  </si>
  <si>
    <t>% meeting expected standard in phonics</t>
  </si>
  <si>
    <t>OUTCOMES - EY</t>
  </si>
  <si>
    <t>https://www.gov.uk/government/statistics/early-years-foundation-stage-profile-results-2018-to-2019</t>
  </si>
  <si>
    <t>% achieving a Good Level of Development</t>
  </si>
  <si>
    <t>Chart Data</t>
  </si>
  <si>
    <t>EAL</t>
  </si>
  <si>
    <t>Characteristic</t>
  </si>
  <si>
    <t>Date Updated</t>
  </si>
  <si>
    <t xml:space="preserve"> Total SEN</t>
  </si>
  <si>
    <t>Identification</t>
  </si>
  <si>
    <t>CLA</t>
  </si>
  <si>
    <t xml:space="preserve">NON CLA </t>
  </si>
  <si>
    <t>NON EAL</t>
  </si>
  <si>
    <t>PPG</t>
  </si>
  <si>
    <t>NON PPG</t>
  </si>
  <si>
    <t>First language is known to be, or believed to be English (%)</t>
  </si>
  <si>
    <t>Non EAL</t>
  </si>
  <si>
    <t>Male</t>
  </si>
  <si>
    <t>Strategic Overview</t>
  </si>
  <si>
    <t>Year Group Needs Breakdown</t>
  </si>
  <si>
    <t>Primary - Strategic Overview</t>
  </si>
  <si>
    <t>Secondary - Strategic Overview</t>
  </si>
  <si>
    <t>Attainment 8</t>
  </si>
  <si>
    <t>Progress 8</t>
  </si>
  <si>
    <t>OUTCOMES - KS4</t>
  </si>
  <si>
    <t>Average Attainment 8 score of all pupils</t>
  </si>
  <si>
    <t>Average Progress 8 score of all pupils</t>
  </si>
  <si>
    <t>https://explore-education-statistics.service.gov.uk/data-tables/permalink/ba8faafb-f19b-41fb-8962-9b44e5f6efd4</t>
  </si>
  <si>
    <t>Formulas are protected by a password to stop any accidental deletion. PASSWORD = nutshell</t>
  </si>
  <si>
    <t>Guidance</t>
  </si>
  <si>
    <t>Sheet</t>
  </si>
  <si>
    <t>Setting Info</t>
  </si>
  <si>
    <t>Nutshell</t>
  </si>
  <si>
    <t>The charts on this page show how pupils at your school compare nationally; and provide detailed visual breakdowns based on year group, gender, pupil premium and language.</t>
  </si>
  <si>
    <t>Broad Area of Need</t>
  </si>
  <si>
    <t>N1, N2</t>
  </si>
  <si>
    <t>Nursery 1, Nursery 2</t>
  </si>
  <si>
    <t>Reception</t>
  </si>
  <si>
    <t>1-11</t>
  </si>
  <si>
    <t>Year 1 to Year 11</t>
  </si>
  <si>
    <t>SEN Primary NEED</t>
  </si>
  <si>
    <t>DATA SOURCES</t>
  </si>
  <si>
    <t>LAST REVIEWED:</t>
  </si>
  <si>
    <t>Setting Name</t>
  </si>
  <si>
    <t>Setting Type</t>
  </si>
  <si>
    <t>Total Pupils on Roll</t>
  </si>
  <si>
    <t>Pupils on SEN Register</t>
  </si>
  <si>
    <t>Total Males on Roll</t>
  </si>
  <si>
    <t>Total Females on Roll</t>
  </si>
  <si>
    <t>Total EAL on Roll</t>
  </si>
  <si>
    <t>Setting Logo</t>
  </si>
  <si>
    <t>FURTHER INFORMATION</t>
  </si>
  <si>
    <t>Cumbria - Whole School SEND Training</t>
  </si>
  <si>
    <t>Analyse Schools Performance</t>
  </si>
  <si>
    <t>The Nutshell is your setting's one page method of data analysis which helps leaders understand their school context within the national picture and provides a starting point for whole-school development planning. It provides some reflective questions to assist you in considering your setting's SEN practice.
In order to fill this page in, you will need to view your setting's "Analyse School Performance" document by clicking the link below:</t>
  </si>
  <si>
    <t>How to use this document, a glossary of codes and the data sources used. You will only see the "Guidance" and "Setting Info" sheets until you start to input information.</t>
  </si>
  <si>
    <t>Input your setting's basic information. All of this information is required in order to populate the charts on the subsequent sheets.
By selecting the setting type, you will be able to access the most appropriate Nutshell and Strategic Overview for you. 
The "Pupils on SEN Register" will automatically calculate as you add students to the "SEN Register" sheet.</t>
  </si>
  <si>
    <t xml:space="preserve">This is intended to be used as your setting's live SEN register. Add students to the sheet when they join and remove them when they leave. 
In order to have the most accurate data for your Nutshell and Overview, all boxes should be filled in.
Please note that the charts on the Nutshell and Strategic Overview will not populate unless a name is added for every student.
From "National Curriculum Year" onwards, there are drop down menus that correspond to the UKGOV Census codes. You may have students who do not fit neatly into the UKGOV defined codings, so please pick the most appropriate. Further explanation on codes can be found in the Glossary below. </t>
  </si>
  <si>
    <t>School</t>
  </si>
  <si>
    <t>Kai Dixon</t>
  </si>
  <si>
    <t>Jasper Robinson</t>
  </si>
  <si>
    <t>Charlie Williams</t>
  </si>
  <si>
    <t>Tom Willan</t>
  </si>
  <si>
    <t>Finn Balmer</t>
  </si>
  <si>
    <t>Isabelle Brennand</t>
  </si>
  <si>
    <t>N/A</t>
  </si>
  <si>
    <t>Crosby Ravensworth</t>
  </si>
  <si>
    <t>INTERVENTION</t>
  </si>
  <si>
    <t>PT CPD</t>
  </si>
  <si>
    <t>SMALL CLASS SIZES</t>
  </si>
  <si>
    <t>GROUPING</t>
  </si>
  <si>
    <t>LEXIA &amp; RESOURCES</t>
  </si>
  <si>
    <t>BEHAVIOUR</t>
  </si>
  <si>
    <t>NASC, PARENT RELATIONSHIPS, PUPIL KNOWLEDGE, STAFFING LEVELS, TA SUPPORT, CLEAR SUPPORT PLANS/TARGETS</t>
  </si>
  <si>
    <t>NELI</t>
  </si>
  <si>
    <t>STAFF CPD LEADING TO DIAGNOSIS IMPROVEMENT</t>
  </si>
  <si>
    <t>WEBSITE</t>
  </si>
  <si>
    <t>Kaylan</t>
  </si>
  <si>
    <t>Column1</t>
  </si>
  <si>
    <t>Holly</t>
  </si>
  <si>
    <t>Archie</t>
  </si>
  <si>
    <t>Bobby</t>
  </si>
  <si>
    <t>George</t>
  </si>
  <si>
    <t>Ethan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</si>
</sst>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164" formatCode="0.0%"/>
    <numFmt numFmtId="165" formatCode="#,##0.0"/>
    <numFmt numFmtId="166" formatCode="0.0"/>
  </numFmts>
  <fonts count="40"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4"/>
      <color theme="1"/>
      <name val="Arial"/>
      <family val="2"/>
    </font>
    <font>
      <b/>
      <sz val="14"/>
      <color theme="0"/>
      <name val="Calibri"/>
      <family val="2"/>
      <scheme val="minor"/>
    </font>
    <font>
      <b/>
      <sz val="14"/>
      <color theme="1"/>
      <name val="Arial"/>
      <family val="2"/>
    </font>
    <font>
      <sz val="11"/>
      <color theme="1"/>
      <name val="Calibri"/>
      <family val="2"/>
      <scheme val="minor"/>
    </font>
    <font>
      <sz val="11"/>
      <name val="Calibri"/>
      <family val="2"/>
      <scheme val="minor"/>
    </font>
    <font>
      <b/>
      <sz val="8"/>
      <color rgb="FF000000"/>
      <name val="Calibri"/>
      <family val="2"/>
    </font>
    <font>
      <b/>
      <sz val="11"/>
      <color theme="2"/>
      <name val="Calibri"/>
      <family val="2"/>
      <scheme val="minor"/>
    </font>
    <font>
      <sz val="18"/>
      <name val="Arial"/>
      <family val="2"/>
    </font>
    <font>
      <b/>
      <sz val="11"/>
      <color theme="0"/>
      <name val="Calibri"/>
      <family val="2"/>
      <scheme val="minor"/>
    </font>
    <font>
      <b/>
      <sz val="16"/>
      <color theme="0"/>
      <name val="Calibri"/>
      <family val="2"/>
      <scheme val="minor"/>
    </font>
    <font>
      <sz val="10"/>
      <name val="Arial"/>
      <family val="2"/>
    </font>
    <font>
      <b/>
      <sz val="12"/>
      <color indexed="8"/>
      <name val="Arial"/>
      <family val="2"/>
    </font>
    <font>
      <sz val="8"/>
      <name val="Arial"/>
      <family val="2"/>
    </font>
    <font>
      <u/>
      <sz val="12"/>
      <color theme="10"/>
      <name val="Arial"/>
      <family val="2"/>
    </font>
    <font>
      <b/>
      <sz val="12"/>
      <color rgb="FF000000"/>
      <name val="Arial"/>
      <family val="2"/>
    </font>
    <font>
      <sz val="12"/>
      <name val="Arial"/>
      <family val="2"/>
    </font>
    <font>
      <sz val="12"/>
      <color rgb="FF000000"/>
      <name val="Arial"/>
      <family val="2"/>
    </font>
    <font>
      <b/>
      <sz val="12"/>
      <name val="Arial"/>
      <family val="2"/>
    </font>
    <font>
      <sz val="12"/>
      <color rgb="FF0B0C0C"/>
      <name val="Arial"/>
      <family val="2"/>
    </font>
    <font>
      <b/>
      <sz val="12"/>
      <color rgb="FFFF0000"/>
      <name val="Arial"/>
      <family val="2"/>
    </font>
    <font>
      <b/>
      <sz val="20"/>
      <color theme="1"/>
      <name val="Arial"/>
      <family val="2"/>
    </font>
    <font>
      <b/>
      <sz val="18"/>
      <color theme="1"/>
      <name val="Arial"/>
      <family val="2"/>
    </font>
    <font>
      <sz val="28"/>
      <color rgb="FFFF0000"/>
      <name val="Arial"/>
      <family val="2"/>
    </font>
    <font>
      <b/>
      <sz val="12"/>
      <color theme="0"/>
      <name val="Arial"/>
      <family val="2"/>
    </font>
    <font>
      <sz val="12"/>
      <color theme="0"/>
      <name val="Arial"/>
      <family val="2"/>
    </font>
    <font>
      <sz val="14"/>
      <color rgb="FF0B0C0C"/>
      <name val="Arial"/>
      <family val="2"/>
    </font>
    <font>
      <sz val="36"/>
      <name val="Arial"/>
      <family val="2"/>
    </font>
    <font>
      <sz val="36"/>
      <color theme="1"/>
      <name val="Arial"/>
      <family val="2"/>
    </font>
    <font>
      <sz val="12"/>
      <color theme="2"/>
      <name val="Arial"/>
      <family val="2"/>
    </font>
    <font>
      <b/>
      <sz val="12"/>
      <color theme="2"/>
      <name val="Arial"/>
      <family val="2"/>
    </font>
    <font>
      <b/>
      <sz val="14"/>
      <color rgb="FF0B0C0C"/>
      <name val="Arial"/>
      <family val="2"/>
    </font>
    <font>
      <b/>
      <sz val="22"/>
      <color theme="1"/>
      <name val="Arial"/>
      <family val="2"/>
    </font>
    <font>
      <b/>
      <sz val="14"/>
      <name val="Arial"/>
      <family val="2"/>
    </font>
    <font>
      <b/>
      <sz val="14"/>
      <name val="Calibri"/>
      <family val="2"/>
      <scheme val="minor"/>
    </font>
    <font>
      <sz val="14"/>
      <name val="Arial"/>
      <family val="2"/>
    </font>
    <font>
      <b/>
      <sz val="12"/>
      <color indexed="8"/>
      <name val="Arial"/>
    </font>
  </fonts>
  <fills count="1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
      <patternFill patternType="solid">
        <fgColor theme="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0082AA"/>
        <bgColor indexed="64"/>
      </patternFill>
    </fill>
    <fill>
      <patternFill patternType="solid">
        <fgColor rgb="FFFF0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0.249977111117893"/>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bottom style="medium">
        <color rgb="FF000000"/>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6">
    <xf numFmtId="0" fontId="0" fillId="0" borderId="0"/>
    <xf numFmtId="9" fontId="2" fillId="0" borderId="0" applyFont="0" applyFill="0" applyBorder="0" applyAlignment="0" applyProtection="0"/>
    <xf numFmtId="0" fontId="7" fillId="0" borderId="0"/>
    <xf numFmtId="0" fontId="14" fillId="0" borderId="0"/>
    <xf numFmtId="0" fontId="17" fillId="0" borderId="0" applyNumberFormat="0" applyFill="0" applyBorder="0" applyAlignment="0" applyProtection="0"/>
    <xf numFmtId="44" fontId="14" fillId="0" borderId="0" applyFont="0" applyFill="0" applyBorder="0" applyAlignment="0" applyProtection="0"/>
  </cellStyleXfs>
  <cellXfs count="319">
    <xf numFmtId="0" fontId="0" fillId="0" borderId="0" xfId="0"/>
    <xf numFmtId="0" fontId="7" fillId="0" borderId="0" xfId="2"/>
    <xf numFmtId="0" fontId="0" fillId="3" borderId="0" xfId="0" applyFill="1"/>
    <xf numFmtId="0" fontId="3" fillId="0" borderId="0" xfId="0" applyFont="1" applyProtection="1">
      <protection hidden="1"/>
    </xf>
    <xf numFmtId="0" fontId="2" fillId="3" borderId="1" xfId="0" applyFont="1" applyFill="1" applyBorder="1" applyAlignment="1" applyProtection="1">
      <alignment horizontal="center" vertical="center"/>
      <protection hidden="1"/>
    </xf>
    <xf numFmtId="9" fontId="2" fillId="3" borderId="1" xfId="0" applyNumberFormat="1" applyFont="1" applyFill="1" applyBorder="1" applyAlignment="1" applyProtection="1">
      <alignment horizontal="center" vertical="center"/>
      <protection hidden="1"/>
    </xf>
    <xf numFmtId="1" fontId="2" fillId="3" borderId="1" xfId="0" applyNumberFormat="1" applyFont="1" applyFill="1" applyBorder="1" applyAlignment="1" applyProtection="1">
      <alignment horizontal="center" vertical="center"/>
      <protection hidden="1"/>
    </xf>
    <xf numFmtId="9" fontId="2" fillId="5" borderId="1" xfId="0" applyNumberFormat="1" applyFont="1" applyFill="1" applyBorder="1" applyAlignment="1" applyProtection="1">
      <alignment horizontal="center" vertical="center"/>
      <protection hidden="1"/>
    </xf>
    <xf numFmtId="0" fontId="3" fillId="0" borderId="1" xfId="0" applyFont="1" applyBorder="1" applyProtection="1">
      <protection hidden="1"/>
    </xf>
    <xf numFmtId="0" fontId="7" fillId="11" borderId="0" xfId="2" applyFill="1"/>
    <xf numFmtId="0" fontId="7" fillId="12" borderId="0" xfId="2" applyFill="1"/>
    <xf numFmtId="0" fontId="7" fillId="12" borderId="0" xfId="2" applyFill="1" applyAlignment="1">
      <alignment vertical="center"/>
    </xf>
    <xf numFmtId="0" fontId="20" fillId="0" borderId="1" xfId="0" applyFont="1" applyBorder="1" applyAlignment="1" applyProtection="1">
      <alignment horizontal="center" wrapText="1"/>
      <protection hidden="1"/>
    </xf>
    <xf numFmtId="1" fontId="2" fillId="0" borderId="1" xfId="0" applyNumberFormat="1" applyFont="1" applyBorder="1" applyAlignment="1" applyProtection="1">
      <alignment horizontal="center" vertical="center" wrapText="1"/>
      <protection hidden="1"/>
    </xf>
    <xf numFmtId="0" fontId="2" fillId="5" borderId="0" xfId="0" applyFont="1" applyFill="1" applyAlignment="1" applyProtection="1">
      <alignment horizontal="center" wrapText="1"/>
      <protection hidden="1"/>
    </xf>
    <xf numFmtId="0" fontId="21" fillId="0" borderId="1" xfId="0" applyFont="1" applyBorder="1" applyAlignment="1" applyProtection="1">
      <alignment horizontal="center" wrapText="1"/>
      <protection hidden="1"/>
    </xf>
    <xf numFmtId="164" fontId="2" fillId="0" borderId="1" xfId="1" applyNumberFormat="1" applyFont="1" applyBorder="1" applyAlignment="1" applyProtection="1">
      <alignment horizontal="center" vertical="center" wrapText="1"/>
      <protection hidden="1"/>
    </xf>
    <xf numFmtId="164" fontId="2" fillId="0" borderId="1" xfId="0" applyNumberFormat="1" applyFont="1" applyBorder="1" applyAlignment="1" applyProtection="1">
      <alignment horizontal="center" vertical="center" wrapText="1"/>
      <protection hidden="1"/>
    </xf>
    <xf numFmtId="0" fontId="2" fillId="0" borderId="0" xfId="2" applyFont="1"/>
    <xf numFmtId="9" fontId="23" fillId="5" borderId="0" xfId="0" applyNumberFormat="1" applyFont="1" applyFill="1" applyAlignment="1" applyProtection="1">
      <alignment horizontal="center" vertical="center" wrapText="1"/>
      <protection hidden="1"/>
    </xf>
    <xf numFmtId="164" fontId="2" fillId="0" borderId="1" xfId="2" applyNumberFormat="1" applyFont="1" applyBorder="1" applyAlignment="1" applyProtection="1">
      <alignment horizontal="center" vertical="center"/>
      <protection hidden="1"/>
    </xf>
    <xf numFmtId="0" fontId="2" fillId="0" borderId="0" xfId="2" applyFont="1" applyFill="1"/>
    <xf numFmtId="0" fontId="18" fillId="0" borderId="2" xfId="0" applyFont="1" applyBorder="1" applyAlignment="1" applyProtection="1">
      <alignment horizontal="center" wrapText="1"/>
      <protection hidden="1"/>
    </xf>
    <xf numFmtId="0" fontId="18" fillId="0" borderId="1" xfId="0" applyFont="1" applyBorder="1" applyAlignment="1" applyProtection="1">
      <alignment horizontal="center" vertical="center" wrapText="1"/>
      <protection hidden="1"/>
    </xf>
    <xf numFmtId="0" fontId="2" fillId="6" borderId="0" xfId="2" applyFont="1" applyFill="1" applyProtection="1">
      <protection hidden="1"/>
    </xf>
    <xf numFmtId="0" fontId="19" fillId="0" borderId="0" xfId="3" applyFont="1" applyProtection="1">
      <protection hidden="1"/>
    </xf>
    <xf numFmtId="0" fontId="2" fillId="0" borderId="0" xfId="2" applyFont="1" applyProtection="1">
      <protection hidden="1"/>
    </xf>
    <xf numFmtId="0" fontId="2" fillId="0" borderId="0" xfId="2" applyFont="1" applyAlignment="1" applyProtection="1">
      <alignment horizontal="right"/>
      <protection hidden="1"/>
    </xf>
    <xf numFmtId="0" fontId="2" fillId="0" borderId="0" xfId="2" applyFont="1" applyFill="1" applyBorder="1" applyAlignment="1" applyProtection="1">
      <alignment horizontal="center"/>
      <protection hidden="1"/>
    </xf>
    <xf numFmtId="0" fontId="2" fillId="0" borderId="0" xfId="2" applyFont="1" applyAlignment="1" applyProtection="1">
      <alignment horizontal="center"/>
      <protection hidden="1"/>
    </xf>
    <xf numFmtId="9" fontId="2" fillId="5" borderId="1" xfId="2" applyNumberFormat="1" applyFont="1" applyFill="1" applyBorder="1" applyProtection="1">
      <protection hidden="1"/>
    </xf>
    <xf numFmtId="9" fontId="2" fillId="0" borderId="1" xfId="2" applyNumberFormat="1" applyFont="1" applyBorder="1" applyProtection="1">
      <protection hidden="1"/>
    </xf>
    <xf numFmtId="0" fontId="2" fillId="5" borderId="0" xfId="2" applyFont="1" applyFill="1" applyProtection="1">
      <protection hidden="1"/>
    </xf>
    <xf numFmtId="0" fontId="3" fillId="0" borderId="1" xfId="2" applyFont="1" applyBorder="1" applyAlignment="1" applyProtection="1">
      <alignment horizontal="center" vertical="center" wrapText="1"/>
      <protection hidden="1"/>
    </xf>
    <xf numFmtId="164" fontId="2" fillId="0" borderId="1" xfId="2" applyNumberFormat="1" applyFont="1" applyFill="1" applyBorder="1" applyAlignment="1" applyProtection="1">
      <alignment horizontal="center" vertical="center"/>
      <protection hidden="1"/>
    </xf>
    <xf numFmtId="164" fontId="2" fillId="0" borderId="1" xfId="0" applyNumberFormat="1" applyFont="1" applyFill="1" applyBorder="1" applyAlignment="1" applyProtection="1">
      <alignment horizontal="center" vertical="center" wrapText="1"/>
      <protection hidden="1"/>
    </xf>
    <xf numFmtId="10" fontId="2" fillId="0" borderId="1" xfId="2" applyNumberFormat="1" applyFont="1" applyFill="1" applyBorder="1" applyAlignment="1" applyProtection="1">
      <alignment horizontal="center" vertical="center"/>
      <protection hidden="1"/>
    </xf>
    <xf numFmtId="9" fontId="2" fillId="0" borderId="1" xfId="2" applyNumberFormat="1" applyFont="1" applyFill="1" applyBorder="1" applyAlignment="1" applyProtection="1">
      <alignment horizontal="center" vertical="center"/>
      <protection hidden="1"/>
    </xf>
    <xf numFmtId="0" fontId="2" fillId="0" borderId="0" xfId="2" applyFont="1" applyProtection="1">
      <protection locked="0"/>
    </xf>
    <xf numFmtId="0" fontId="2" fillId="0" borderId="0" xfId="0" applyFont="1" applyFill="1" applyBorder="1" applyAlignment="1" applyProtection="1">
      <alignment vertical="center" wrapText="1"/>
      <protection locked="0"/>
    </xf>
    <xf numFmtId="0" fontId="2" fillId="11"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3" fontId="2" fillId="11" borderId="1"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3" fontId="2" fillId="8" borderId="1" xfId="0" applyNumberFormat="1" applyFont="1" applyFill="1" applyBorder="1" applyAlignment="1" applyProtection="1">
      <alignment horizontal="center" vertical="center" wrapText="1"/>
      <protection locked="0"/>
    </xf>
    <xf numFmtId="3" fontId="2" fillId="10" borderId="1" xfId="0" applyNumberFormat="1" applyFont="1" applyFill="1" applyBorder="1" applyAlignment="1" applyProtection="1">
      <alignment horizontal="center" vertical="center" wrapText="1"/>
      <protection locked="0"/>
    </xf>
    <xf numFmtId="0" fontId="2" fillId="0" borderId="0" xfId="0" applyFont="1" applyAlignment="1" applyProtection="1">
      <alignment wrapText="1"/>
      <protection locked="0"/>
    </xf>
    <xf numFmtId="164" fontId="23" fillId="0" borderId="0" xfId="0" applyNumberFormat="1" applyFont="1" applyAlignment="1" applyProtection="1">
      <alignment horizontal="center" vertical="center" wrapText="1"/>
      <protection locked="0"/>
    </xf>
    <xf numFmtId="0" fontId="22" fillId="11" borderId="1" xfId="0" applyFont="1" applyFill="1" applyBorder="1" applyAlignment="1" applyProtection="1">
      <alignment horizontal="center" vertical="top" wrapText="1"/>
      <protection locked="0"/>
    </xf>
    <xf numFmtId="0" fontId="22" fillId="2" borderId="1" xfId="0" applyFont="1" applyFill="1" applyBorder="1" applyAlignment="1" applyProtection="1">
      <alignment horizontal="center" vertical="top" wrapText="1"/>
      <protection locked="0"/>
    </xf>
    <xf numFmtId="0" fontId="22" fillId="8" borderId="1" xfId="0" applyFont="1" applyFill="1" applyBorder="1" applyAlignment="1" applyProtection="1">
      <alignment horizontal="center" vertical="top" wrapText="1"/>
      <protection locked="0"/>
    </xf>
    <xf numFmtId="0" fontId="22" fillId="10" borderId="1" xfId="0" applyFont="1" applyFill="1" applyBorder="1" applyAlignment="1" applyProtection="1">
      <alignment horizontal="center" vertical="top" wrapText="1"/>
      <protection locked="0"/>
    </xf>
    <xf numFmtId="0" fontId="22" fillId="0" borderId="1" xfId="0" applyFont="1" applyFill="1" applyBorder="1" applyAlignment="1" applyProtection="1">
      <alignment horizontal="left" vertical="top" wrapText="1" indent="1"/>
      <protection locked="0"/>
    </xf>
    <xf numFmtId="164" fontId="22" fillId="11" borderId="1" xfId="1" applyNumberFormat="1" applyFont="1" applyFill="1" applyBorder="1" applyAlignment="1" applyProtection="1">
      <alignment horizontal="right" vertical="top" wrapText="1"/>
      <protection locked="0"/>
    </xf>
    <xf numFmtId="164" fontId="22" fillId="2" borderId="1" xfId="1" applyNumberFormat="1" applyFont="1" applyFill="1" applyBorder="1" applyAlignment="1" applyProtection="1">
      <alignment horizontal="right" vertical="top" wrapText="1"/>
      <protection locked="0"/>
    </xf>
    <xf numFmtId="164" fontId="22" fillId="8" borderId="1" xfId="1" applyNumberFormat="1" applyFont="1" applyFill="1" applyBorder="1" applyAlignment="1" applyProtection="1">
      <alignment horizontal="right" vertical="top" wrapText="1"/>
      <protection locked="0"/>
    </xf>
    <xf numFmtId="164" fontId="22" fillId="10" borderId="1" xfId="1" applyNumberFormat="1" applyFont="1" applyFill="1" applyBorder="1" applyAlignment="1" applyProtection="1">
      <alignment horizontal="right" vertical="top" wrapText="1"/>
      <protection locked="0"/>
    </xf>
    <xf numFmtId="0" fontId="2" fillId="0" borderId="0" xfId="2" applyFont="1" applyAlignment="1" applyProtection="1">
      <alignment wrapText="1"/>
      <protection locked="0"/>
    </xf>
    <xf numFmtId="0" fontId="2" fillId="0" borderId="0" xfId="2" applyFont="1" applyAlignment="1">
      <alignment wrapText="1"/>
    </xf>
    <xf numFmtId="0" fontId="2" fillId="10" borderId="1" xfId="2" applyFont="1" applyFill="1" applyBorder="1" applyProtection="1">
      <protection locked="0"/>
    </xf>
    <xf numFmtId="9" fontId="2" fillId="10" borderId="1" xfId="1" applyFont="1" applyFill="1" applyBorder="1" applyProtection="1">
      <protection locked="0"/>
    </xf>
    <xf numFmtId="0" fontId="2" fillId="8" borderId="1" xfId="2" applyFont="1" applyFill="1" applyBorder="1" applyProtection="1">
      <protection locked="0"/>
    </xf>
    <xf numFmtId="9" fontId="2" fillId="8" borderId="1" xfId="1" applyFont="1" applyFill="1" applyBorder="1" applyProtection="1">
      <protection locked="0"/>
    </xf>
    <xf numFmtId="0" fontId="3" fillId="0" borderId="1" xfId="2" applyFont="1" applyFill="1" applyBorder="1" applyAlignment="1" applyProtection="1">
      <alignment horizontal="center"/>
      <protection locked="0"/>
    </xf>
    <xf numFmtId="0" fontId="2" fillId="7" borderId="1" xfId="2" applyFont="1" applyFill="1" applyBorder="1" applyProtection="1">
      <protection locked="0"/>
    </xf>
    <xf numFmtId="9" fontId="2" fillId="7" borderId="1" xfId="1" applyFont="1" applyFill="1" applyBorder="1" applyProtection="1">
      <protection locked="0"/>
    </xf>
    <xf numFmtId="0" fontId="2" fillId="13" borderId="2" xfId="2" applyFont="1" applyFill="1" applyBorder="1" applyProtection="1">
      <protection locked="0"/>
    </xf>
    <xf numFmtId="0" fontId="2" fillId="8" borderId="2" xfId="2" applyFont="1" applyFill="1" applyBorder="1" applyProtection="1">
      <protection locked="0"/>
    </xf>
    <xf numFmtId="0" fontId="2" fillId="10" borderId="2" xfId="2" applyFont="1" applyFill="1" applyBorder="1" applyProtection="1">
      <protection locked="0"/>
    </xf>
    <xf numFmtId="9" fontId="2" fillId="13" borderId="1" xfId="1" applyFont="1" applyFill="1" applyBorder="1" applyAlignment="1" applyProtection="1">
      <alignment horizontal="center" vertical="center"/>
      <protection locked="0"/>
    </xf>
    <xf numFmtId="9" fontId="2" fillId="8" borderId="1" xfId="1" applyFont="1" applyFill="1" applyBorder="1" applyAlignment="1" applyProtection="1">
      <alignment horizontal="center" vertical="center"/>
      <protection locked="0"/>
    </xf>
    <xf numFmtId="0" fontId="3" fillId="9" borderId="0" xfId="2" applyFont="1" applyFill="1" applyAlignment="1" applyProtection="1">
      <alignment vertical="center"/>
      <protection locked="0"/>
    </xf>
    <xf numFmtId="0" fontId="17" fillId="9" borderId="0" xfId="4" applyFont="1" applyFill="1" applyAlignment="1" applyProtection="1">
      <alignment vertical="center"/>
      <protection locked="0"/>
    </xf>
    <xf numFmtId="0" fontId="17" fillId="9" borderId="0" xfId="4" applyFill="1" applyAlignment="1" applyProtection="1">
      <alignment vertical="center"/>
      <protection locked="0"/>
    </xf>
    <xf numFmtId="164" fontId="2" fillId="0" borderId="0" xfId="1" applyNumberFormat="1" applyFont="1" applyProtection="1">
      <protection locked="0"/>
    </xf>
    <xf numFmtId="10" fontId="20" fillId="0" borderId="13" xfId="2" applyNumberFormat="1" applyFont="1" applyBorder="1" applyAlignment="1" applyProtection="1">
      <alignment horizontal="center" vertical="center" wrapText="1" readingOrder="1"/>
      <protection hidden="1"/>
    </xf>
    <xf numFmtId="0" fontId="20" fillId="0" borderId="12" xfId="2" applyFont="1" applyBorder="1" applyAlignment="1" applyProtection="1">
      <alignment horizontal="center" vertical="center" wrapText="1" readingOrder="1"/>
      <protection locked="0"/>
    </xf>
    <xf numFmtId="10" fontId="20" fillId="0" borderId="12" xfId="2" applyNumberFormat="1" applyFont="1" applyBorder="1" applyAlignment="1" applyProtection="1">
      <alignment horizontal="center" vertical="center" wrapText="1" readingOrder="1"/>
      <protection hidden="1"/>
    </xf>
    <xf numFmtId="10" fontId="20" fillId="4" borderId="12" xfId="2" applyNumberFormat="1" applyFont="1" applyFill="1" applyBorder="1" applyAlignment="1" applyProtection="1">
      <alignment horizontal="center" vertical="center" wrapText="1" readingOrder="1"/>
      <protection hidden="1"/>
    </xf>
    <xf numFmtId="0" fontId="20" fillId="4" borderId="12" xfId="2" applyFont="1" applyFill="1" applyBorder="1" applyAlignment="1" applyProtection="1">
      <alignment horizontal="center" vertical="center" wrapText="1" readingOrder="1"/>
      <protection locked="0"/>
    </xf>
    <xf numFmtId="9" fontId="20" fillId="3" borderId="5" xfId="2" applyNumberFormat="1" applyFont="1" applyFill="1" applyBorder="1" applyAlignment="1" applyProtection="1">
      <alignment horizontal="center" vertical="center" wrapText="1" readingOrder="1"/>
      <protection hidden="1"/>
    </xf>
    <xf numFmtId="9" fontId="20" fillId="3" borderId="7" xfId="2" applyNumberFormat="1" applyFont="1" applyFill="1" applyBorder="1" applyAlignment="1" applyProtection="1">
      <alignment horizontal="center" vertical="center" wrapText="1" readingOrder="1"/>
      <protection hidden="1"/>
    </xf>
    <xf numFmtId="9" fontId="2" fillId="0" borderId="28" xfId="2" applyNumberFormat="1" applyFont="1" applyBorder="1" applyAlignment="1" applyProtection="1">
      <alignment horizontal="center" vertical="center"/>
      <protection hidden="1"/>
    </xf>
    <xf numFmtId="166" fontId="2" fillId="0" borderId="28" xfId="2" applyNumberFormat="1" applyFont="1" applyBorder="1" applyAlignment="1" applyProtection="1">
      <alignment horizontal="center" vertical="center"/>
      <protection hidden="1"/>
    </xf>
    <xf numFmtId="166" fontId="20" fillId="3" borderId="5" xfId="2" applyNumberFormat="1" applyFont="1" applyFill="1" applyBorder="1" applyAlignment="1" applyProtection="1">
      <alignment horizontal="center" vertical="center" wrapText="1" readingOrder="1"/>
      <protection hidden="1"/>
    </xf>
    <xf numFmtId="0" fontId="20" fillId="0" borderId="5" xfId="2" applyFont="1" applyBorder="1" applyAlignment="1" applyProtection="1">
      <alignment horizontal="center" vertical="center" wrapText="1" readingOrder="1"/>
      <protection locked="0"/>
    </xf>
    <xf numFmtId="0" fontId="20" fillId="0" borderId="8" xfId="2" applyFont="1" applyBorder="1" applyAlignment="1" applyProtection="1">
      <alignment horizontal="center" vertical="center" wrapText="1" readingOrder="1"/>
      <protection locked="0"/>
    </xf>
    <xf numFmtId="166" fontId="20" fillId="0" borderId="5" xfId="2" applyNumberFormat="1" applyFont="1" applyBorder="1" applyAlignment="1" applyProtection="1">
      <alignment horizontal="center" vertical="center" wrapText="1" readingOrder="1"/>
      <protection locked="0"/>
    </xf>
    <xf numFmtId="0" fontId="20" fillId="4" borderId="5" xfId="2" applyFont="1" applyFill="1" applyBorder="1" applyAlignment="1" applyProtection="1">
      <alignment horizontal="center" vertical="center" wrapText="1" readingOrder="1"/>
      <protection locked="0"/>
    </xf>
    <xf numFmtId="166" fontId="20" fillId="4" borderId="5" xfId="2" applyNumberFormat="1" applyFont="1" applyFill="1" applyBorder="1" applyAlignment="1" applyProtection="1">
      <alignment horizontal="center" vertical="center" wrapText="1" readingOrder="1"/>
      <protection locked="0"/>
    </xf>
    <xf numFmtId="0" fontId="0" fillId="0" borderId="0" xfId="0" applyFill="1"/>
    <xf numFmtId="0" fontId="15" fillId="8" borderId="26" xfId="2" applyFont="1" applyFill="1" applyBorder="1" applyAlignment="1">
      <alignment horizontal="center" vertical="center" wrapText="1"/>
    </xf>
    <xf numFmtId="0" fontId="15" fillId="8" borderId="32" xfId="2" applyFont="1" applyFill="1" applyBorder="1" applyAlignment="1">
      <alignment horizontal="center" vertical="center" wrapText="1"/>
    </xf>
    <xf numFmtId="0" fontId="15" fillId="8" borderId="27" xfId="2" applyFont="1" applyFill="1" applyBorder="1" applyAlignment="1">
      <alignment horizontal="center" vertical="center" wrapText="1"/>
    </xf>
    <xf numFmtId="9" fontId="2" fillId="10" borderId="1" xfId="1" applyFont="1" applyFill="1" applyBorder="1" applyAlignment="1" applyProtection="1">
      <alignment horizontal="center" vertical="center"/>
      <protection locked="0"/>
    </xf>
    <xf numFmtId="0" fontId="2" fillId="0" borderId="0" xfId="2" applyFont="1" applyFill="1" applyBorder="1" applyProtection="1">
      <protection locked="0"/>
    </xf>
    <xf numFmtId="9" fontId="2" fillId="0" borderId="0" xfId="1" applyFont="1" applyFill="1" applyBorder="1" applyProtection="1">
      <protection locked="0"/>
    </xf>
    <xf numFmtId="0" fontId="2" fillId="0" borderId="0" xfId="2" applyFont="1" applyFill="1" applyProtection="1">
      <protection locked="0"/>
    </xf>
    <xf numFmtId="0" fontId="2" fillId="7" borderId="33" xfId="2" applyFont="1" applyFill="1" applyBorder="1" applyProtection="1">
      <protection locked="0"/>
    </xf>
    <xf numFmtId="0" fontId="20" fillId="0" borderId="5" xfId="2" applyFont="1" applyBorder="1" applyAlignment="1" applyProtection="1">
      <alignment horizontal="center" vertical="center" wrapText="1" readingOrder="1"/>
      <protection hidden="1"/>
    </xf>
    <xf numFmtId="0" fontId="20" fillId="0" borderId="6" xfId="2" applyFont="1" applyBorder="1" applyAlignment="1" applyProtection="1">
      <alignment horizontal="center" vertical="center" wrapText="1" readingOrder="1"/>
      <protection hidden="1"/>
    </xf>
    <xf numFmtId="164" fontId="2" fillId="0" borderId="0" xfId="1" applyNumberFormat="1" applyFont="1" applyFill="1" applyProtection="1">
      <protection locked="0"/>
    </xf>
    <xf numFmtId="0" fontId="21" fillId="0" borderId="1" xfId="0" applyFont="1" applyBorder="1" applyAlignment="1" applyProtection="1">
      <alignment horizontal="center" vertical="center" wrapText="1"/>
      <protection hidden="1"/>
    </xf>
    <xf numFmtId="0" fontId="3" fillId="0" borderId="1" xfId="2" applyFont="1" applyBorder="1" applyAlignment="1" applyProtection="1">
      <alignment horizontal="center" vertical="center"/>
      <protection hidden="1"/>
    </xf>
    <xf numFmtId="0" fontId="2" fillId="0" borderId="0" xfId="0" applyFont="1" applyBorder="1" applyAlignment="1">
      <alignment horizontal="center" vertical="center"/>
    </xf>
    <xf numFmtId="0" fontId="0" fillId="0" borderId="0" xfId="0" applyAlignment="1">
      <alignment horizontal="center" vertical="center"/>
    </xf>
    <xf numFmtId="0" fontId="19" fillId="5" borderId="1" xfId="2" applyFont="1" applyFill="1" applyBorder="1" applyAlignment="1" applyProtection="1">
      <alignment horizontal="center" vertical="center"/>
      <protection hidden="1"/>
    </xf>
    <xf numFmtId="0" fontId="20" fillId="0" borderId="0" xfId="0" applyFont="1" applyBorder="1" applyAlignment="1" applyProtection="1">
      <alignment horizontal="center" wrapText="1"/>
      <protection hidden="1"/>
    </xf>
    <xf numFmtId="0" fontId="18" fillId="0" borderId="2" xfId="0" applyFont="1" applyFill="1" applyBorder="1" applyAlignment="1" applyProtection="1">
      <alignment horizontal="center" wrapText="1"/>
      <protection hidden="1"/>
    </xf>
    <xf numFmtId="164" fontId="2" fillId="0" borderId="1" xfId="1" applyNumberFormat="1" applyFont="1" applyFill="1" applyBorder="1" applyAlignment="1" applyProtection="1">
      <alignment horizontal="center" vertical="center"/>
      <protection hidden="1"/>
    </xf>
    <xf numFmtId="1" fontId="2" fillId="0" borderId="27" xfId="2" applyNumberFormat="1" applyFont="1" applyFill="1" applyBorder="1" applyAlignment="1">
      <alignment horizontal="center" vertical="center"/>
    </xf>
    <xf numFmtId="164" fontId="2" fillId="0" borderId="1" xfId="1" applyNumberFormat="1" applyFont="1" applyFill="1" applyBorder="1" applyAlignment="1" applyProtection="1">
      <alignment horizontal="center"/>
      <protection hidden="1"/>
    </xf>
    <xf numFmtId="164" fontId="2" fillId="0" borderId="1" xfId="1" applyNumberFormat="1" applyFont="1" applyFill="1" applyBorder="1" applyAlignment="1" applyProtection="1">
      <alignment horizontal="center" vertical="center" wrapText="1"/>
      <protection hidden="1"/>
    </xf>
    <xf numFmtId="9" fontId="22" fillId="11" borderId="1" xfId="1" applyFont="1" applyFill="1" applyBorder="1" applyAlignment="1" applyProtection="1">
      <alignment horizontal="right" vertical="top" wrapText="1"/>
      <protection locked="0"/>
    </xf>
    <xf numFmtId="9" fontId="22" fillId="2" borderId="1" xfId="1" applyFont="1" applyFill="1" applyBorder="1" applyAlignment="1" applyProtection="1">
      <alignment horizontal="right" vertical="top" wrapText="1"/>
      <protection locked="0"/>
    </xf>
    <xf numFmtId="9" fontId="22" fillId="8" borderId="1" xfId="1" applyFont="1" applyFill="1" applyBorder="1" applyAlignment="1" applyProtection="1">
      <alignment horizontal="right" vertical="top" wrapText="1"/>
      <protection locked="0"/>
    </xf>
    <xf numFmtId="9" fontId="22" fillId="10" borderId="1" xfId="1" applyFont="1" applyFill="1" applyBorder="1" applyAlignment="1" applyProtection="1">
      <alignment horizontal="right" vertical="top" wrapText="1"/>
      <protection locked="0"/>
    </xf>
    <xf numFmtId="0" fontId="0" fillId="14" borderId="0" xfId="0" applyFill="1"/>
    <xf numFmtId="0" fontId="6" fillId="14" borderId="26" xfId="0" applyFont="1" applyFill="1" applyBorder="1" applyAlignment="1" applyProtection="1">
      <alignment horizontal="right"/>
      <protection hidden="1"/>
    </xf>
    <xf numFmtId="0" fontId="4" fillId="3"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hidden="1"/>
    </xf>
    <xf numFmtId="0" fontId="2" fillId="12" borderId="0" xfId="2" applyFont="1" applyFill="1"/>
    <xf numFmtId="0" fontId="19" fillId="12" borderId="0" xfId="2" applyFont="1" applyFill="1"/>
    <xf numFmtId="0" fontId="2" fillId="11" borderId="0" xfId="2" applyFont="1" applyFill="1"/>
    <xf numFmtId="0" fontId="0" fillId="11" borderId="0" xfId="0" applyFill="1" applyProtection="1">
      <protection hidden="1"/>
    </xf>
    <xf numFmtId="0" fontId="0" fillId="3" borderId="0" xfId="0" applyFill="1" applyProtection="1">
      <protection hidden="1"/>
    </xf>
    <xf numFmtId="0" fontId="0" fillId="11" borderId="0" xfId="0" applyFill="1" applyAlignment="1" applyProtection="1">
      <alignment horizontal="center" vertical="center"/>
      <protection hidden="1"/>
    </xf>
    <xf numFmtId="14" fontId="0" fillId="11" borderId="0" xfId="0" applyNumberFormat="1" applyFill="1" applyAlignment="1" applyProtection="1">
      <alignment horizontal="center" vertical="center"/>
      <protection hidden="1"/>
    </xf>
    <xf numFmtId="0" fontId="0" fillId="13" borderId="0" xfId="0" applyFill="1" applyProtection="1">
      <protection hidden="1"/>
    </xf>
    <xf numFmtId="0" fontId="2" fillId="0" borderId="0" xfId="2" applyFont="1" applyBorder="1" applyProtection="1">
      <protection locked="0"/>
    </xf>
    <xf numFmtId="9" fontId="2" fillId="0" borderId="0" xfId="1" applyFont="1" applyProtection="1">
      <protection hidden="1"/>
    </xf>
    <xf numFmtId="1" fontId="2" fillId="0" borderId="1" xfId="2" applyNumberFormat="1" applyFont="1" applyBorder="1" applyAlignment="1" applyProtection="1">
      <alignment horizontal="center" vertical="center"/>
      <protection hidden="1"/>
    </xf>
    <xf numFmtId="0" fontId="19" fillId="5" borderId="1" xfId="2" applyFont="1" applyFill="1" applyBorder="1" applyProtection="1">
      <protection hidden="1"/>
    </xf>
    <xf numFmtId="1" fontId="2" fillId="0" borderId="1" xfId="2" applyNumberFormat="1" applyFont="1" applyFill="1" applyBorder="1" applyAlignment="1" applyProtection="1">
      <alignment horizontal="center" vertical="center"/>
      <protection hidden="1"/>
    </xf>
    <xf numFmtId="1" fontId="2" fillId="0" borderId="2" xfId="2" applyNumberFormat="1" applyFont="1" applyFill="1" applyBorder="1" applyAlignment="1" applyProtection="1">
      <alignment horizontal="center" vertical="center"/>
      <protection hidden="1"/>
    </xf>
    <xf numFmtId="0" fontId="0" fillId="2"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0" fontId="0" fillId="2" borderId="1" xfId="0" applyNumberFormat="1" applyFill="1" applyBorder="1" applyAlignment="1" applyProtection="1">
      <alignment horizontal="center" vertical="center" wrapText="1"/>
      <protection locked="0"/>
    </xf>
    <xf numFmtId="10" fontId="0" fillId="8" borderId="1" xfId="0" applyNumberFormat="1" applyFill="1" applyBorder="1" applyAlignment="1" applyProtection="1">
      <alignment horizontal="center" vertical="center" wrapText="1"/>
      <protection locked="0"/>
    </xf>
    <xf numFmtId="10" fontId="0" fillId="10" borderId="1" xfId="0" applyNumberFormat="1"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10" fontId="0" fillId="11" borderId="1" xfId="1" applyNumberFormat="1" applyFont="1" applyFill="1" applyBorder="1" applyAlignment="1" applyProtection="1">
      <alignment horizontal="center" vertical="center" wrapText="1"/>
      <protection locked="0"/>
    </xf>
    <xf numFmtId="10" fontId="0" fillId="2" borderId="1" xfId="1" applyNumberFormat="1" applyFont="1" applyFill="1" applyBorder="1" applyAlignment="1" applyProtection="1">
      <alignment horizontal="center" vertical="center" wrapText="1"/>
      <protection locked="0"/>
    </xf>
    <xf numFmtId="10" fontId="0" fillId="8" borderId="1" xfId="1" applyNumberFormat="1" applyFont="1" applyFill="1" applyBorder="1" applyAlignment="1" applyProtection="1">
      <alignment horizontal="center" vertical="center" wrapText="1"/>
      <protection locked="0"/>
    </xf>
    <xf numFmtId="10" fontId="0" fillId="10" borderId="1" xfId="1" applyNumberFormat="1"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10" fontId="0" fillId="0" borderId="0" xfId="1" applyNumberFormat="1" applyFont="1" applyFill="1" applyBorder="1" applyAlignment="1" applyProtection="1">
      <alignment horizontal="center" vertical="center" wrapText="1"/>
      <protection locked="0"/>
    </xf>
    <xf numFmtId="165" fontId="19" fillId="13" borderId="1" xfId="5" applyNumberFormat="1" applyFont="1" applyFill="1" applyBorder="1" applyAlignment="1" applyProtection="1">
      <alignment horizontal="center" vertical="center"/>
      <protection locked="0"/>
    </xf>
    <xf numFmtId="165" fontId="19" fillId="8" borderId="1" xfId="5" applyNumberFormat="1" applyFont="1" applyFill="1" applyBorder="1" applyAlignment="1" applyProtection="1">
      <alignment horizontal="center" vertical="center"/>
      <protection locked="0"/>
    </xf>
    <xf numFmtId="165" fontId="19" fillId="10" borderId="1" xfId="5" applyNumberFormat="1" applyFont="1" applyFill="1" applyBorder="1" applyAlignment="1" applyProtection="1">
      <alignment horizontal="center" vertical="center"/>
      <protection locked="0"/>
    </xf>
    <xf numFmtId="0" fontId="2" fillId="0" borderId="1" xfId="2"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wrapText="1"/>
      <protection locked="0"/>
    </xf>
    <xf numFmtId="0" fontId="34" fillId="0" borderId="0" xfId="0" applyFont="1" applyFill="1" applyBorder="1" applyAlignment="1" applyProtection="1">
      <alignment horizontal="center" vertical="center" wrapText="1"/>
      <protection locked="0"/>
    </xf>
    <xf numFmtId="0" fontId="29" fillId="13" borderId="1" xfId="0" applyFont="1" applyFill="1" applyBorder="1" applyAlignment="1" applyProtection="1">
      <alignment horizontal="left" vertical="center" wrapText="1"/>
      <protection locked="0"/>
    </xf>
    <xf numFmtId="0" fontId="29" fillId="13" borderId="1" xfId="0" applyFont="1" applyFill="1" applyBorder="1" applyAlignment="1" applyProtection="1">
      <alignment horizontal="center" vertical="center" wrapText="1"/>
      <protection locked="0"/>
    </xf>
    <xf numFmtId="0" fontId="29" fillId="0" borderId="0" xfId="0" applyFont="1" applyFill="1" applyBorder="1" applyAlignment="1" applyProtection="1">
      <alignment horizontal="center" vertical="center" wrapText="1"/>
      <protection locked="0"/>
    </xf>
    <xf numFmtId="0" fontId="29" fillId="8" borderId="1" xfId="0" applyFont="1" applyFill="1" applyBorder="1" applyAlignment="1" applyProtection="1">
      <alignment horizontal="left" vertical="center" wrapText="1"/>
      <protection locked="0"/>
    </xf>
    <xf numFmtId="0" fontId="29" fillId="8" borderId="1" xfId="0" applyFont="1" applyFill="1" applyBorder="1" applyAlignment="1" applyProtection="1">
      <alignment horizontal="center" vertical="center" wrapText="1"/>
      <protection locked="0"/>
    </xf>
    <xf numFmtId="0" fontId="29" fillId="10" borderId="1" xfId="0" applyFont="1" applyFill="1" applyBorder="1" applyAlignment="1" applyProtection="1">
      <alignment horizontal="left" vertical="center" wrapText="1"/>
      <protection locked="0"/>
    </xf>
    <xf numFmtId="0" fontId="29" fillId="10" borderId="1" xfId="0" applyFont="1" applyFill="1" applyBorder="1" applyAlignment="1" applyProtection="1">
      <alignment horizontal="center" vertical="center" wrapText="1"/>
      <protection locked="0"/>
    </xf>
    <xf numFmtId="0" fontId="19" fillId="5" borderId="24" xfId="2" applyFont="1" applyFill="1" applyBorder="1" applyAlignment="1" applyProtection="1">
      <alignment vertical="center"/>
    </xf>
    <xf numFmtId="0" fontId="19" fillId="5" borderId="21" xfId="2" applyFont="1" applyFill="1" applyBorder="1" applyAlignment="1" applyProtection="1">
      <alignment vertical="center"/>
    </xf>
    <xf numFmtId="0" fontId="19" fillId="5" borderId="0" xfId="2" applyFont="1" applyFill="1" applyAlignment="1" applyProtection="1">
      <alignment vertical="center"/>
    </xf>
    <xf numFmtId="0" fontId="19" fillId="5" borderId="1" xfId="2" applyFont="1" applyFill="1" applyBorder="1" applyAlignment="1" applyProtection="1">
      <alignment vertical="center"/>
    </xf>
    <xf numFmtId="0" fontId="19" fillId="12" borderId="0" xfId="2" applyFont="1" applyFill="1" applyProtection="1"/>
    <xf numFmtId="0" fontId="32" fillId="5" borderId="0" xfId="2" applyFont="1" applyFill="1" applyAlignment="1" applyProtection="1">
      <alignment vertical="center"/>
    </xf>
    <xf numFmtId="0" fontId="2" fillId="5" borderId="0" xfId="2" applyFont="1" applyFill="1" applyAlignment="1" applyProtection="1">
      <alignment vertical="center"/>
    </xf>
    <xf numFmtId="0" fontId="11" fillId="12" borderId="0" xfId="2" applyFont="1" applyFill="1" applyBorder="1" applyAlignment="1" applyProtection="1">
      <alignment vertical="center" wrapText="1"/>
      <protection hidden="1"/>
    </xf>
    <xf numFmtId="0" fontId="11" fillId="12" borderId="0" xfId="2" applyFont="1" applyFill="1" applyBorder="1" applyAlignment="1" applyProtection="1">
      <alignment horizontal="center" vertical="center" wrapText="1"/>
      <protection hidden="1"/>
    </xf>
    <xf numFmtId="0" fontId="9" fillId="3" borderId="5" xfId="2" applyFont="1" applyFill="1" applyBorder="1" applyAlignment="1" applyProtection="1">
      <alignment horizontal="center" vertical="center" wrapText="1" readingOrder="1"/>
      <protection hidden="1"/>
    </xf>
    <xf numFmtId="0" fontId="9" fillId="4" borderId="5" xfId="2" applyFont="1" applyFill="1" applyBorder="1" applyAlignment="1" applyProtection="1">
      <alignment horizontal="center" vertical="center" wrapText="1" readingOrder="1"/>
      <protection hidden="1"/>
    </xf>
    <xf numFmtId="0" fontId="9" fillId="4" borderId="8" xfId="2" applyFont="1" applyFill="1" applyBorder="1" applyAlignment="1" applyProtection="1">
      <alignment horizontal="center" vertical="center" wrapText="1" readingOrder="1"/>
      <protection hidden="1"/>
    </xf>
    <xf numFmtId="0" fontId="9" fillId="4" borderId="10" xfId="2" applyFont="1" applyFill="1" applyBorder="1" applyAlignment="1" applyProtection="1">
      <alignment horizontal="center" vertical="center" wrapText="1" readingOrder="1"/>
      <protection hidden="1"/>
    </xf>
    <xf numFmtId="0" fontId="19" fillId="5" borderId="24" xfId="2" applyFont="1" applyFill="1" applyBorder="1" applyAlignment="1" applyProtection="1">
      <alignment vertical="center"/>
      <protection hidden="1"/>
    </xf>
    <xf numFmtId="0" fontId="19" fillId="5" borderId="21" xfId="2" applyFont="1" applyFill="1" applyBorder="1" applyAlignment="1" applyProtection="1">
      <alignment vertical="center"/>
      <protection hidden="1"/>
    </xf>
    <xf numFmtId="0" fontId="19" fillId="5" borderId="0" xfId="2" applyFont="1" applyFill="1" applyAlignment="1" applyProtection="1">
      <alignment vertical="center"/>
      <protection hidden="1"/>
    </xf>
    <xf numFmtId="0" fontId="19" fillId="5" borderId="1" xfId="2" applyFont="1" applyFill="1" applyBorder="1" applyAlignment="1" applyProtection="1">
      <alignment vertical="center"/>
      <protection hidden="1"/>
    </xf>
    <xf numFmtId="0" fontId="19" fillId="12" borderId="0" xfId="2" applyFont="1" applyFill="1" applyProtection="1">
      <protection hidden="1"/>
    </xf>
    <xf numFmtId="0" fontId="32" fillId="5" borderId="0" xfId="2" applyFont="1" applyFill="1" applyAlignment="1" applyProtection="1">
      <alignment vertical="center"/>
      <protection hidden="1"/>
    </xf>
    <xf numFmtId="0" fontId="2" fillId="5" borderId="0" xfId="2" applyFont="1" applyFill="1" applyAlignment="1" applyProtection="1">
      <alignment vertical="center"/>
      <protection hidden="1"/>
    </xf>
    <xf numFmtId="0" fontId="7" fillId="11" borderId="0" xfId="2" applyFill="1" applyProtection="1">
      <protection locked="0"/>
    </xf>
    <xf numFmtId="0" fontId="0" fillId="14" borderId="0" xfId="0" applyFill="1" applyProtection="1">
      <protection hidden="1"/>
    </xf>
    <xf numFmtId="0" fontId="4" fillId="14" borderId="0" xfId="0" applyFont="1" applyFill="1" applyProtection="1">
      <protection hidden="1"/>
    </xf>
    <xf numFmtId="0" fontId="6" fillId="14" borderId="0" xfId="0" applyFont="1" applyFill="1" applyProtection="1">
      <protection hidden="1"/>
    </xf>
    <xf numFmtId="0" fontId="0" fillId="14" borderId="0" xfId="0" applyFill="1" applyAlignment="1" applyProtection="1">
      <alignment horizontal="right"/>
      <protection hidden="1"/>
    </xf>
    <xf numFmtId="0" fontId="0" fillId="14" borderId="0" xfId="0" applyFill="1" applyAlignment="1" applyProtection="1">
      <alignment horizontal="center" vertical="center"/>
      <protection hidden="1"/>
    </xf>
    <xf numFmtId="0" fontId="6" fillId="14" borderId="0" xfId="0" applyFont="1" applyFill="1" applyAlignment="1" applyProtection="1">
      <alignment horizontal="right"/>
      <protection hidden="1"/>
    </xf>
    <xf numFmtId="14" fontId="0" fillId="3" borderId="1" xfId="0" applyNumberFormat="1" applyFill="1" applyBorder="1" applyAlignment="1" applyProtection="1">
      <alignment horizontal="center" vertical="center"/>
      <protection locked="0"/>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xf>
    <xf numFmtId="0" fontId="20" fillId="14" borderId="0" xfId="0" applyFont="1" applyFill="1" applyBorder="1" applyAlignment="1" applyProtection="1">
      <alignment horizontal="center" wrapText="1"/>
      <protection hidden="1"/>
    </xf>
    <xf numFmtId="0" fontId="4" fillId="3" borderId="0" xfId="0" applyFont="1" applyFill="1"/>
    <xf numFmtId="0" fontId="26" fillId="0" borderId="0" xfId="2" applyFont="1" applyAlignment="1" applyProtection="1">
      <alignment vertical="center"/>
      <protection locked="0"/>
    </xf>
    <xf numFmtId="0" fontId="36" fillId="18" borderId="1" xfId="0" applyFont="1" applyFill="1" applyBorder="1" applyAlignment="1" applyProtection="1">
      <alignment horizontal="center"/>
      <protection hidden="1"/>
    </xf>
    <xf numFmtId="0" fontId="36" fillId="14" borderId="0" xfId="0" applyFont="1" applyFill="1" applyBorder="1" applyAlignment="1" applyProtection="1">
      <alignment horizontal="center"/>
      <protection hidden="1"/>
    </xf>
    <xf numFmtId="0" fontId="36" fillId="18" borderId="1" xfId="0" applyFont="1" applyFill="1" applyBorder="1" applyAlignment="1" applyProtection="1">
      <alignment horizontal="center" vertical="center"/>
      <protection hidden="1"/>
    </xf>
    <xf numFmtId="0" fontId="5" fillId="14" borderId="0" xfId="0" applyFont="1" applyFill="1" applyBorder="1" applyAlignment="1" applyProtection="1">
      <protection hidden="1"/>
    </xf>
    <xf numFmtId="0" fontId="36" fillId="15" borderId="1" xfId="0" applyFont="1" applyFill="1" applyBorder="1" applyAlignment="1" applyProtection="1">
      <alignment horizontal="center" vertical="center"/>
      <protection hidden="1"/>
    </xf>
    <xf numFmtId="0" fontId="36" fillId="14" borderId="0" xfId="0" applyFont="1" applyFill="1" applyBorder="1" applyAlignment="1" applyProtection="1">
      <alignment horizontal="center" vertical="center"/>
      <protection hidden="1"/>
    </xf>
    <xf numFmtId="0" fontId="38" fillId="3" borderId="1" xfId="0" applyFont="1" applyFill="1" applyBorder="1" applyAlignment="1" applyProtection="1">
      <alignment horizontal="center" vertical="center" wrapText="1"/>
      <protection hidden="1"/>
    </xf>
    <xf numFmtId="0" fontId="37" fillId="14" borderId="0" xfId="0" applyFont="1" applyFill="1" applyBorder="1" applyAlignment="1" applyProtection="1">
      <alignment horizontal="center"/>
      <protection hidden="1"/>
    </xf>
    <xf numFmtId="0" fontId="36" fillId="16" borderId="1" xfId="0" applyFont="1" applyFill="1" applyBorder="1" applyAlignment="1" applyProtection="1">
      <alignment horizontal="center" vertical="center"/>
      <protection hidden="1"/>
    </xf>
    <xf numFmtId="0" fontId="36" fillId="9" borderId="1" xfId="0" applyFont="1" applyFill="1" applyBorder="1" applyAlignment="1" applyProtection="1">
      <alignment horizontal="center" vertical="center"/>
      <protection hidden="1"/>
    </xf>
    <xf numFmtId="0" fontId="36" fillId="14" borderId="24" xfId="0" applyFont="1" applyFill="1" applyBorder="1" applyAlignment="1" applyProtection="1">
      <alignment horizontal="center"/>
      <protection hidden="1"/>
    </xf>
    <xf numFmtId="0" fontId="38" fillId="14" borderId="24" xfId="0" applyFont="1" applyFill="1" applyBorder="1" applyAlignment="1" applyProtection="1">
      <alignment horizontal="center"/>
      <protection hidden="1"/>
    </xf>
    <xf numFmtId="0" fontId="0" fillId="0" borderId="1" xfId="0" applyBorder="1" applyProtection="1">
      <protection hidden="1"/>
    </xf>
    <xf numFmtId="0" fontId="0" fillId="0" borderId="1" xfId="0" applyBorder="1" applyAlignment="1" applyProtection="1">
      <alignment horizontal="center" vertical="center"/>
      <protection hidden="1"/>
    </xf>
    <xf numFmtId="0" fontId="6" fillId="14" borderId="0" xfId="0" applyFont="1" applyFill="1" applyBorder="1" applyAlignment="1" applyProtection="1">
      <alignment horizontal="right"/>
      <protection hidden="1"/>
    </xf>
    <xf numFmtId="0" fontId="4" fillId="14" borderId="0" xfId="0" applyFont="1" applyFill="1" applyBorder="1" applyAlignment="1" applyProtection="1">
      <alignment horizontal="center" vertical="center"/>
      <protection hidden="1"/>
    </xf>
    <xf numFmtId="0" fontId="4" fillId="3" borderId="1" xfId="0" applyFont="1" applyFill="1" applyBorder="1" applyAlignment="1" applyProtection="1">
      <alignment horizontal="center" vertical="center" wrapText="1"/>
      <protection locked="0"/>
    </xf>
    <xf numFmtId="0" fontId="0" fillId="0" borderId="0" xfId="0" applyProtection="1">
      <protection hidden="1"/>
    </xf>
    <xf numFmtId="0" fontId="36" fillId="11" borderId="34" xfId="0" applyFont="1" applyFill="1" applyBorder="1" applyAlignment="1" applyProtection="1">
      <alignment horizontal="center" vertical="center"/>
      <protection hidden="1"/>
    </xf>
    <xf numFmtId="0" fontId="36" fillId="17" borderId="33" xfId="0" applyFont="1" applyFill="1" applyBorder="1" applyAlignment="1" applyProtection="1">
      <alignment horizontal="center" vertical="center"/>
      <protection hidden="1"/>
    </xf>
    <xf numFmtId="0" fontId="36" fillId="11" borderId="33" xfId="0" applyFont="1" applyFill="1" applyBorder="1" applyAlignment="1" applyProtection="1">
      <alignment horizontal="center" vertical="center"/>
      <protection hidden="1"/>
    </xf>
    <xf numFmtId="0" fontId="38" fillId="3" borderId="34" xfId="0" applyFont="1" applyFill="1" applyBorder="1" applyAlignment="1" applyProtection="1">
      <alignment horizontal="center" vertical="center" wrapText="1"/>
      <protection hidden="1"/>
    </xf>
    <xf numFmtId="0" fontId="17" fillId="3" borderId="32" xfId="4" applyFill="1" applyBorder="1" applyAlignment="1" applyProtection="1">
      <alignment horizontal="center" vertical="center" wrapText="1"/>
      <protection locked="0" hidden="1"/>
    </xf>
    <xf numFmtId="14" fontId="2" fillId="0" borderId="0" xfId="0" applyNumberFormat="1" applyFont="1" applyBorder="1" applyAlignment="1">
      <alignment horizontal="center" vertical="center" wrapText="1"/>
    </xf>
    <xf numFmtId="14" fontId="0" fillId="0" borderId="0" xfId="0" applyNumberFormat="1" applyAlignment="1">
      <alignment horizontal="center" vertical="center"/>
    </xf>
    <xf numFmtId="0" fontId="0" fillId="0" borderId="0" xfId="0" applyFont="1" applyBorder="1" applyAlignment="1">
      <alignment horizontal="center" vertical="center" wrapText="1"/>
    </xf>
    <xf numFmtId="9" fontId="20" fillId="0" borderId="12" xfId="2" applyNumberFormat="1" applyFont="1" applyBorder="1" applyAlignment="1" applyProtection="1">
      <alignment horizontal="center" vertical="center" wrapText="1" readingOrder="1"/>
      <protection locked="0"/>
    </xf>
    <xf numFmtId="9" fontId="20" fillId="4" borderId="12" xfId="2" applyNumberFormat="1" applyFont="1" applyFill="1" applyBorder="1" applyAlignment="1" applyProtection="1">
      <alignment horizontal="center" vertical="center" wrapText="1" readingOrder="1"/>
      <protection locked="0"/>
    </xf>
    <xf numFmtId="10" fontId="20" fillId="0" borderId="12" xfId="2" applyNumberFormat="1" applyFont="1" applyBorder="1" applyAlignment="1" applyProtection="1">
      <alignment horizontal="center" vertical="center" wrapText="1" readingOrder="1"/>
      <protection locked="0"/>
    </xf>
    <xf numFmtId="0" fontId="0" fillId="3" borderId="0" xfId="0" applyFill="1" applyAlignment="1">
      <alignment horizontal="center" vertical="center"/>
    </xf>
    <xf numFmtId="0" fontId="39" fillId="8" borderId="33" xfId="2" applyFont="1" applyFill="1" applyBorder="1" applyAlignment="1">
      <alignment horizontal="center" vertical="center" wrapText="1"/>
    </xf>
    <xf numFmtId="0" fontId="35" fillId="18" borderId="1" xfId="0" applyFont="1" applyFill="1" applyBorder="1" applyAlignment="1" applyProtection="1">
      <alignment horizontal="center" vertical="center"/>
      <protection hidden="1"/>
    </xf>
    <xf numFmtId="0" fontId="17" fillId="3" borderId="1" xfId="4" applyFill="1" applyBorder="1" applyAlignment="1" applyProtection="1">
      <alignment horizontal="center" vertical="center"/>
      <protection locked="0" hidden="1"/>
    </xf>
    <xf numFmtId="0" fontId="3" fillId="18" borderId="1" xfId="0" applyFont="1" applyFill="1" applyBorder="1" applyAlignment="1" applyProtection="1">
      <alignment horizontal="center"/>
      <protection hidden="1"/>
    </xf>
    <xf numFmtId="0" fontId="3" fillId="18" borderId="2" xfId="0" applyFont="1" applyFill="1" applyBorder="1" applyAlignment="1" applyProtection="1">
      <alignment horizontal="center"/>
      <protection hidden="1"/>
    </xf>
    <xf numFmtId="0" fontId="3" fillId="18" borderId="24" xfId="0" applyFont="1" applyFill="1" applyBorder="1" applyAlignment="1" applyProtection="1">
      <alignment horizontal="center"/>
      <protection hidden="1"/>
    </xf>
    <xf numFmtId="0" fontId="3" fillId="18" borderId="4" xfId="0" applyFont="1" applyFill="1" applyBorder="1" applyAlignment="1" applyProtection="1">
      <alignment horizontal="center"/>
      <protection hidden="1"/>
    </xf>
    <xf numFmtId="0" fontId="6" fillId="3" borderId="1" xfId="0" applyFont="1" applyFill="1" applyBorder="1" applyAlignment="1" applyProtection="1">
      <alignment horizontal="center"/>
      <protection hidden="1"/>
    </xf>
    <xf numFmtId="0" fontId="0" fillId="3" borderId="1" xfId="0"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hidden="1"/>
    </xf>
    <xf numFmtId="0" fontId="9" fillId="4" borderId="29" xfId="2" applyFont="1" applyFill="1" applyBorder="1" applyAlignment="1" applyProtection="1">
      <alignment horizontal="center" vertical="center" wrapText="1" readingOrder="1"/>
      <protection hidden="1"/>
    </xf>
    <xf numFmtId="0" fontId="9" fillId="4" borderId="30" xfId="2" applyFont="1" applyFill="1" applyBorder="1" applyAlignment="1" applyProtection="1">
      <alignment horizontal="center" vertical="center" wrapText="1" readingOrder="1"/>
      <protection hidden="1"/>
    </xf>
    <xf numFmtId="0" fontId="9" fillId="4" borderId="31" xfId="2" applyFont="1" applyFill="1" applyBorder="1" applyAlignment="1" applyProtection="1">
      <alignment horizontal="center" vertical="center" wrapText="1" readingOrder="1"/>
      <protection hidden="1"/>
    </xf>
    <xf numFmtId="0" fontId="9" fillId="3" borderId="13" xfId="2" applyFont="1" applyFill="1" applyBorder="1" applyAlignment="1" applyProtection="1">
      <alignment horizontal="center" vertical="center" wrapText="1" readingOrder="1"/>
      <protection hidden="1"/>
    </xf>
    <xf numFmtId="0" fontId="9" fillId="3" borderId="11" xfId="2" applyFont="1" applyFill="1" applyBorder="1" applyAlignment="1" applyProtection="1">
      <alignment horizontal="center" vertical="center" wrapText="1" readingOrder="1"/>
      <protection hidden="1"/>
    </xf>
    <xf numFmtId="0" fontId="9" fillId="3" borderId="12" xfId="2" applyFont="1" applyFill="1" applyBorder="1" applyAlignment="1" applyProtection="1">
      <alignment horizontal="center" vertical="center" wrapText="1" readingOrder="1"/>
      <protection hidden="1"/>
    </xf>
    <xf numFmtId="0" fontId="9" fillId="3" borderId="10" xfId="2" applyFont="1" applyFill="1" applyBorder="1" applyAlignment="1" applyProtection="1">
      <alignment horizontal="center" vertical="center" wrapText="1" readingOrder="1"/>
      <protection hidden="1"/>
    </xf>
    <xf numFmtId="0" fontId="13" fillId="5" borderId="0" xfId="2" applyFont="1" applyFill="1" applyAlignment="1" applyProtection="1">
      <alignment horizontal="center" vertical="center"/>
      <protection hidden="1"/>
    </xf>
    <xf numFmtId="0" fontId="27" fillId="5" borderId="0" xfId="2" applyFont="1" applyFill="1" applyAlignment="1" applyProtection="1">
      <alignment horizontal="center" vertical="center"/>
      <protection hidden="1"/>
    </xf>
    <xf numFmtId="0" fontId="28" fillId="5" borderId="0" xfId="2" applyFont="1" applyFill="1" applyAlignment="1" applyProtection="1">
      <alignment horizontal="center" vertical="center"/>
      <protection hidden="1"/>
    </xf>
    <xf numFmtId="0" fontId="32" fillId="5" borderId="0" xfId="2" applyFont="1" applyFill="1" applyAlignment="1" applyProtection="1">
      <alignment horizontal="center" vertical="center"/>
      <protection hidden="1"/>
    </xf>
    <xf numFmtId="0" fontId="19" fillId="3" borderId="25" xfId="2" applyFont="1" applyFill="1" applyBorder="1" applyAlignment="1" applyProtection="1">
      <alignment horizontal="center" vertical="center"/>
      <protection locked="0"/>
    </xf>
    <xf numFmtId="0" fontId="19" fillId="3" borderId="24" xfId="2" applyFont="1" applyFill="1" applyBorder="1" applyAlignment="1" applyProtection="1">
      <alignment horizontal="center" vertical="center"/>
      <protection locked="0"/>
    </xf>
    <xf numFmtId="0" fontId="19" fillId="3" borderId="23" xfId="2" applyFont="1" applyFill="1" applyBorder="1" applyAlignment="1" applyProtection="1">
      <alignment horizontal="center" vertical="center"/>
      <protection locked="0"/>
    </xf>
    <xf numFmtId="0" fontId="19" fillId="3" borderId="22" xfId="2" applyFont="1" applyFill="1" applyBorder="1" applyAlignment="1" applyProtection="1">
      <alignment horizontal="center" vertical="center"/>
      <protection locked="0"/>
    </xf>
    <xf numFmtId="0" fontId="19" fillId="3" borderId="21" xfId="2" applyFont="1" applyFill="1" applyBorder="1" applyAlignment="1" applyProtection="1">
      <alignment horizontal="center" vertical="center"/>
      <protection locked="0"/>
    </xf>
    <xf numFmtId="0" fontId="19" fillId="3" borderId="20" xfId="2" applyFont="1" applyFill="1" applyBorder="1" applyAlignment="1" applyProtection="1">
      <alignment horizontal="center" vertical="center"/>
      <protection locked="0"/>
    </xf>
    <xf numFmtId="0" fontId="8" fillId="3" borderId="1" xfId="2" applyFont="1" applyFill="1" applyBorder="1" applyAlignment="1" applyProtection="1">
      <alignment horizontal="left" vertical="center"/>
      <protection locked="0"/>
    </xf>
    <xf numFmtId="0" fontId="19" fillId="3" borderId="1" xfId="2" applyFont="1" applyFill="1" applyBorder="1" applyAlignment="1" applyProtection="1">
      <alignment horizontal="center" vertical="center"/>
      <protection locked="0"/>
    </xf>
    <xf numFmtId="0" fontId="19" fillId="3" borderId="1" xfId="2" applyFont="1" applyFill="1" applyBorder="1" applyAlignment="1" applyProtection="1">
      <alignment horizontal="left" vertical="center"/>
      <protection locked="0"/>
    </xf>
    <xf numFmtId="0" fontId="10" fillId="5" borderId="2" xfId="2" applyFont="1" applyFill="1" applyBorder="1" applyAlignment="1" applyProtection="1">
      <alignment horizontal="center" vertical="center"/>
      <protection hidden="1"/>
    </xf>
    <xf numFmtId="0" fontId="10" fillId="5" borderId="3" xfId="2" applyFont="1" applyFill="1" applyBorder="1" applyAlignment="1" applyProtection="1">
      <alignment horizontal="center" vertical="center"/>
      <protection hidden="1"/>
    </xf>
    <xf numFmtId="0" fontId="10" fillId="5" borderId="4" xfId="2" applyFont="1" applyFill="1" applyBorder="1" applyAlignment="1" applyProtection="1">
      <alignment horizontal="center" vertical="center"/>
      <protection hidden="1"/>
    </xf>
    <xf numFmtId="0" fontId="33" fillId="5" borderId="2" xfId="2" applyFont="1" applyFill="1" applyBorder="1" applyAlignment="1" applyProtection="1">
      <alignment horizontal="center" vertical="center"/>
      <protection hidden="1"/>
    </xf>
    <xf numFmtId="0" fontId="33" fillId="5" borderId="3" xfId="2" applyFont="1" applyFill="1" applyBorder="1" applyAlignment="1" applyProtection="1">
      <alignment horizontal="center" vertical="center"/>
      <protection hidden="1"/>
    </xf>
    <xf numFmtId="0" fontId="33" fillId="5" borderId="4" xfId="2" applyFont="1" applyFill="1" applyBorder="1" applyAlignment="1" applyProtection="1">
      <alignment horizontal="center" vertical="center"/>
      <protection hidden="1"/>
    </xf>
    <xf numFmtId="0" fontId="1" fillId="3" borderId="0" xfId="2" applyFont="1" applyFill="1" applyAlignment="1" applyProtection="1">
      <alignment horizontal="center" vertical="center"/>
      <protection locked="0"/>
    </xf>
    <xf numFmtId="0" fontId="7" fillId="3" borderId="0" xfId="2" applyFill="1" applyAlignment="1" applyProtection="1">
      <alignment horizontal="center" vertical="center"/>
      <protection locked="0"/>
    </xf>
    <xf numFmtId="0" fontId="12" fillId="5" borderId="0" xfId="2" applyFont="1" applyFill="1" applyAlignment="1" applyProtection="1">
      <alignment horizontal="center" vertical="center"/>
      <protection hidden="1"/>
    </xf>
    <xf numFmtId="0" fontId="12" fillId="5" borderId="14" xfId="2" applyFont="1" applyFill="1" applyBorder="1" applyAlignment="1" applyProtection="1">
      <alignment horizontal="center" vertical="center"/>
      <protection hidden="1"/>
    </xf>
    <xf numFmtId="0" fontId="9" fillId="4" borderId="14" xfId="2" applyFont="1" applyFill="1" applyBorder="1" applyAlignment="1" applyProtection="1">
      <alignment horizontal="center" vertical="center" wrapText="1" readingOrder="1"/>
      <protection hidden="1"/>
    </xf>
    <xf numFmtId="0" fontId="9" fillId="4" borderId="9" xfId="2" applyFont="1" applyFill="1" applyBorder="1" applyAlignment="1" applyProtection="1">
      <alignment horizontal="center" vertical="center" wrapText="1" readingOrder="1"/>
      <protection hidden="1"/>
    </xf>
    <xf numFmtId="0" fontId="9" fillId="4" borderId="15" xfId="2" applyFont="1" applyFill="1" applyBorder="1" applyAlignment="1" applyProtection="1">
      <alignment horizontal="center" vertical="center" wrapText="1" readingOrder="1"/>
      <protection hidden="1"/>
    </xf>
    <xf numFmtId="0" fontId="12" fillId="5" borderId="19" xfId="2" applyFont="1" applyFill="1" applyBorder="1" applyAlignment="1" applyProtection="1">
      <alignment horizontal="center" vertical="center"/>
      <protection hidden="1"/>
    </xf>
    <xf numFmtId="0" fontId="12" fillId="5" borderId="18" xfId="2" applyFont="1" applyFill="1" applyBorder="1" applyAlignment="1" applyProtection="1">
      <alignment horizontal="center" vertical="center"/>
      <protection hidden="1"/>
    </xf>
    <xf numFmtId="0" fontId="12" fillId="5" borderId="17" xfId="2" applyFont="1" applyFill="1" applyBorder="1" applyAlignment="1" applyProtection="1">
      <alignment horizontal="center" vertical="center"/>
      <protection hidden="1"/>
    </xf>
    <xf numFmtId="0" fontId="12" fillId="5" borderId="16" xfId="2" applyFont="1" applyFill="1" applyBorder="1" applyAlignment="1" applyProtection="1">
      <alignment horizontal="center" vertical="center"/>
      <protection hidden="1"/>
    </xf>
    <xf numFmtId="0" fontId="19" fillId="3" borderId="27" xfId="2" applyFont="1" applyFill="1" applyBorder="1" applyAlignment="1" applyProtection="1">
      <alignment horizontal="center" vertical="center"/>
      <protection locked="0"/>
    </xf>
    <xf numFmtId="0" fontId="19" fillId="3" borderId="0" xfId="2" applyFont="1" applyFill="1" applyAlignment="1" applyProtection="1">
      <alignment horizontal="center" vertical="center"/>
      <protection locked="0"/>
    </xf>
    <xf numFmtId="0" fontId="19" fillId="3" borderId="26" xfId="2" applyFont="1" applyFill="1" applyBorder="1" applyAlignment="1" applyProtection="1">
      <alignment horizontal="center" vertical="center"/>
      <protection locked="0"/>
    </xf>
    <xf numFmtId="0" fontId="9" fillId="3" borderId="13" xfId="2" applyFont="1" applyFill="1" applyBorder="1" applyAlignment="1">
      <alignment horizontal="center" vertical="center" wrapText="1" readingOrder="1"/>
    </xf>
    <xf numFmtId="0" fontId="9" fillId="3" borderId="11" xfId="2" applyFont="1" applyFill="1" applyBorder="1" applyAlignment="1">
      <alignment horizontal="center" vertical="center" wrapText="1" readingOrder="1"/>
    </xf>
    <xf numFmtId="0" fontId="9" fillId="3" borderId="12" xfId="2" applyFont="1" applyFill="1" applyBorder="1" applyAlignment="1">
      <alignment horizontal="center" vertical="center" wrapText="1" readingOrder="1"/>
    </xf>
    <xf numFmtId="0" fontId="9" fillId="3" borderId="10" xfId="2" applyFont="1" applyFill="1" applyBorder="1" applyAlignment="1">
      <alignment horizontal="center" vertical="center" wrapText="1" readingOrder="1"/>
    </xf>
    <xf numFmtId="0" fontId="9" fillId="4" borderId="14" xfId="2" applyFont="1" applyFill="1" applyBorder="1" applyAlignment="1">
      <alignment horizontal="center" vertical="center" wrapText="1" readingOrder="1"/>
    </xf>
    <xf numFmtId="0" fontId="9" fillId="4" borderId="9" xfId="2" applyFont="1" applyFill="1" applyBorder="1" applyAlignment="1">
      <alignment horizontal="center" vertical="center" wrapText="1" readingOrder="1"/>
    </xf>
    <xf numFmtId="0" fontId="9" fillId="4" borderId="15" xfId="2" applyFont="1" applyFill="1" applyBorder="1" applyAlignment="1">
      <alignment horizontal="center" vertical="center" wrapText="1" readingOrder="1"/>
    </xf>
    <xf numFmtId="0" fontId="6" fillId="13" borderId="0" xfId="0" applyFont="1" applyFill="1" applyAlignment="1" applyProtection="1">
      <alignment horizontal="center" vertical="center"/>
      <protection hidden="1"/>
    </xf>
    <xf numFmtId="14" fontId="0" fillId="13" borderId="0" xfId="0" applyNumberFormat="1" applyFill="1" applyAlignment="1" applyProtection="1">
      <alignment horizontal="center" vertical="center"/>
      <protection hidden="1"/>
    </xf>
    <xf numFmtId="0" fontId="30" fillId="3" borderId="1" xfId="0" applyFont="1" applyFill="1" applyBorder="1" applyAlignment="1" applyProtection="1">
      <alignment horizontal="center" vertical="center"/>
      <protection hidden="1"/>
    </xf>
    <xf numFmtId="0" fontId="31" fillId="3" borderId="1" xfId="0" applyFont="1" applyFill="1" applyBorder="1" applyAlignment="1" applyProtection="1">
      <alignment horizontal="center" vertical="center"/>
      <protection hidden="1"/>
    </xf>
    <xf numFmtId="9" fontId="3" fillId="0" borderId="2" xfId="1" applyFont="1" applyFill="1" applyBorder="1" applyAlignment="1" applyProtection="1">
      <alignment horizontal="center"/>
      <protection locked="0"/>
    </xf>
    <xf numFmtId="9" fontId="3" fillId="0" borderId="3" xfId="1" applyFont="1" applyFill="1" applyBorder="1" applyAlignment="1" applyProtection="1">
      <alignment horizontal="center"/>
      <protection locked="0"/>
    </xf>
    <xf numFmtId="9" fontId="3" fillId="0" borderId="4" xfId="1" applyFont="1" applyFill="1" applyBorder="1" applyAlignment="1" applyProtection="1">
      <alignment horizontal="center"/>
      <protection locked="0"/>
    </xf>
    <xf numFmtId="0" fontId="35" fillId="3" borderId="0" xfId="2" applyFont="1" applyFill="1" applyAlignment="1">
      <alignment horizontal="center" vertical="center"/>
    </xf>
    <xf numFmtId="0" fontId="2" fillId="3" borderId="0" xfId="2" applyFont="1" applyFill="1" applyAlignment="1">
      <alignment horizontal="center" vertical="center"/>
    </xf>
    <xf numFmtId="0" fontId="26" fillId="0" borderId="1" xfId="2" applyFont="1" applyBorder="1" applyAlignment="1" applyProtection="1">
      <alignment horizontal="center" vertical="center"/>
      <protection locked="0"/>
    </xf>
    <xf numFmtId="14" fontId="26" fillId="0" borderId="1" xfId="2" applyNumberFormat="1" applyFont="1" applyBorder="1" applyAlignment="1" applyProtection="1">
      <alignment horizontal="center" vertical="center"/>
      <protection locked="0"/>
    </xf>
    <xf numFmtId="0" fontId="3" fillId="0" borderId="2" xfId="2" applyFont="1" applyFill="1" applyBorder="1" applyAlignment="1" applyProtection="1">
      <alignment horizontal="center"/>
      <protection locked="0"/>
    </xf>
    <xf numFmtId="0" fontId="3" fillId="0" borderId="3" xfId="2" applyFont="1" applyFill="1" applyBorder="1" applyAlignment="1" applyProtection="1">
      <alignment horizontal="center"/>
      <protection locked="0"/>
    </xf>
    <xf numFmtId="0" fontId="3" fillId="0" borderId="4" xfId="2" applyFont="1" applyFill="1" applyBorder="1" applyAlignment="1" applyProtection="1">
      <alignment horizontal="center"/>
      <protection locked="0"/>
    </xf>
    <xf numFmtId="0" fontId="3" fillId="0" borderId="1" xfId="2" applyFont="1" applyFill="1" applyBorder="1" applyAlignment="1" applyProtection="1">
      <alignment horizontal="center"/>
      <protection locked="0"/>
    </xf>
    <xf numFmtId="0" fontId="0" fillId="0"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22" fillId="10" borderId="1" xfId="0" applyFont="1" applyFill="1" applyBorder="1" applyAlignment="1" applyProtection="1">
      <alignment horizontal="center" vertical="top" wrapText="1"/>
      <protection locked="0"/>
    </xf>
    <xf numFmtId="0" fontId="2" fillId="11"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10" borderId="1" xfId="0" applyFont="1" applyFill="1" applyBorder="1" applyAlignment="1" applyProtection="1">
      <alignment horizontal="center" vertical="center" wrapText="1"/>
      <protection locked="0"/>
    </xf>
    <xf numFmtId="0" fontId="25" fillId="3" borderId="1" xfId="2" applyFont="1" applyFill="1" applyBorder="1" applyAlignment="1" applyProtection="1">
      <alignment horizontal="center" vertical="center"/>
      <protection hidden="1"/>
    </xf>
    <xf numFmtId="0" fontId="24" fillId="3" borderId="1" xfId="2" applyFont="1" applyFill="1" applyBorder="1" applyAlignment="1" applyProtection="1">
      <alignment horizontal="center" vertical="center"/>
      <protection hidden="1"/>
    </xf>
    <xf numFmtId="0" fontId="25" fillId="3" borderId="2" xfId="2" applyFont="1" applyFill="1" applyBorder="1" applyAlignment="1" applyProtection="1">
      <alignment horizontal="center" vertical="center"/>
      <protection hidden="1"/>
    </xf>
    <xf numFmtId="0" fontId="25" fillId="3" borderId="3" xfId="2" applyFont="1" applyFill="1" applyBorder="1" applyAlignment="1" applyProtection="1">
      <alignment horizontal="center" vertical="center"/>
      <protection hidden="1"/>
    </xf>
    <xf numFmtId="0" fontId="25" fillId="3" borderId="4" xfId="2" applyFont="1" applyFill="1" applyBorder="1" applyAlignment="1" applyProtection="1">
      <alignment horizontal="center" vertical="center"/>
      <protection hidden="1"/>
    </xf>
    <xf numFmtId="0" fontId="22" fillId="0" borderId="1" xfId="0" applyFont="1" applyFill="1" applyBorder="1" applyAlignment="1" applyProtection="1">
      <alignment horizontal="left" vertical="top" wrapText="1" indent="1"/>
      <protection locked="0"/>
    </xf>
    <xf numFmtId="0" fontId="22" fillId="11" borderId="1" xfId="0" applyFont="1" applyFill="1" applyBorder="1" applyAlignment="1" applyProtection="1">
      <alignment horizontal="center" vertical="top" wrapText="1"/>
      <protection locked="0"/>
    </xf>
    <xf numFmtId="0" fontId="22" fillId="2" borderId="1" xfId="0" applyFont="1" applyFill="1" applyBorder="1" applyAlignment="1" applyProtection="1">
      <alignment horizontal="center" vertical="top" wrapText="1"/>
      <protection locked="0"/>
    </xf>
    <xf numFmtId="0" fontId="22" fillId="8" borderId="1" xfId="0" applyFont="1" applyFill="1" applyBorder="1" applyAlignment="1" applyProtection="1">
      <alignment horizontal="center" vertical="top" wrapText="1"/>
      <protection locked="0"/>
    </xf>
  </cellXfs>
  <cellStyles count="6">
    <cellStyle name="Currency 3 2 2" xfId="5"/>
    <cellStyle name="Hyperlink" xfId="4" builtinId="8"/>
    <cellStyle name="Normal" xfId="0" builtinId="0"/>
    <cellStyle name="Normal 2" xfId="2"/>
    <cellStyle name="Normal 5" xfId="3"/>
    <cellStyle name="Percent" xfId="1" builtinId="5"/>
  </cellStyles>
  <dxfs count="22">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numFmt numFmtId="19" formatCode="dd/mm/yyyy"/>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border outline="0">
        <top style="thin">
          <color indexed="64"/>
        </top>
      </border>
    </dxf>
    <dxf>
      <border outline="0">
        <left style="thin">
          <color auto="1"/>
        </left>
        <right style="thin">
          <color auto="1"/>
        </right>
        <top style="thin">
          <color auto="1"/>
        </top>
        <bottom style="thin">
          <color auto="1"/>
        </bottom>
      </border>
    </dxf>
    <dxf>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indexed="8"/>
        <name val="Arial"/>
        <scheme val="none"/>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bgColor theme="2"/>
        </patternFill>
      </fill>
    </dxf>
    <dxf>
      <fill>
        <patternFill>
          <bgColor theme="0"/>
        </patternFill>
      </fill>
    </dxf>
    <dxf>
      <fill>
        <patternFill>
          <bgColor theme="5" tint="0.7999816888943144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 Style 1" defaultPivotStyle="PivotStyleLight16">
    <tableStyle name="Table Style 1" pivot="0" count="4">
      <tableStyleElement type="wholeTable" dxfId="21"/>
      <tableStyleElement type="headerRow" dxfId="20"/>
      <tableStyleElement type="firstRowStripe" dxfId="19"/>
      <tableStyleElement type="secondRowStripe" dxfId="18"/>
    </tableStyle>
  </tableStyles>
  <colors>
    <mruColors>
      <color rgb="FF008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23" Type="http://schemas.openxmlformats.org/officeDocument/2006/relationships/customXml" Target="../customXml/item8.xml"/><Relationship Id="rId10" Type="http://schemas.openxmlformats.org/officeDocument/2006/relationships/connections" Target="connections.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powerPivotData" Target="model/item.data"/><Relationship Id="rId22" Type="http://schemas.openxmlformats.org/officeDocument/2006/relationships/customXml" Target="../customXml/item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SEND Primary Area of Need</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2"/>
          <c:tx>
            <c:strRef>
              <c:f>Metadata!$E$77</c:f>
              <c:strCache>
                <c:ptCount val="1"/>
                <c:pt idx="0">
                  <c:v>National Overall</c:v>
                </c:pt>
              </c:strCache>
            </c:strRef>
          </c:tx>
          <c:spPr>
            <a:solidFill>
              <a:schemeClr val="accent1"/>
            </a:solidFill>
            <a:ln>
              <a:noFill/>
            </a:ln>
            <a:effectLst/>
          </c:spPr>
          <c:invertIfNegative val="0"/>
          <c:dLbls>
            <c:dLbl>
              <c:idx val="11"/>
              <c:layout>
                <c:manualLayout>
                  <c:x val="0"/>
                  <c:y val="-4.629630473467204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B65-43E1-A989-B77BAF8B7DD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1-F834-4246-AF3C-8A5BF2B20C87}"/>
            </c:ext>
          </c:extLst>
        </c:ser>
        <c:ser>
          <c:idx val="1"/>
          <c:order val="3"/>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ext>
              </c:extLst>
              <c:f>Metadata!$C$92:$C$104</c:f>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6r2="http://schemas.microsoft.com/office/drawing/2015/06/chart">
            <c:ext xmlns:c16="http://schemas.microsoft.com/office/drawing/2014/chart" uri="{C3380CC4-5D6E-409C-BE32-E72D297353CC}">
              <c16:uniqueId val="{00000000-F834-4246-AF3C-8A5BF2B20C87}"/>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6r2="http://schemas.microsoft.com/office/drawing/2015/06/chart">
            <c:ext xmlns:c16="http://schemas.microsoft.com/office/drawing/2014/chart" uri="{C3380CC4-5D6E-409C-BE32-E72D297353CC}">
              <c16:uniqueId val="{00000002-F834-4246-AF3C-8A5BF2B20C87}"/>
            </c:ext>
          </c:extLst>
        </c:ser>
        <c:dLbls>
          <c:dLblPos val="outEnd"/>
          <c:showLegendKey val="0"/>
          <c:showVal val="1"/>
          <c:showCatName val="0"/>
          <c:showSerName val="0"/>
          <c:showPercent val="0"/>
          <c:showBubbleSize val="0"/>
        </c:dLbls>
        <c:gapWidth val="17"/>
        <c:axId val="336767792"/>
        <c:axId val="33677637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F834-4246-AF3C-8A5BF2B20C87}"/>
                  </c:ext>
                </c:extLst>
              </c15:ser>
            </c15:filteredBarSeries>
            <c15:filteredBarSeries>
              <c15:ser>
                <c:idx val="2"/>
                <c:order val="1"/>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4-F834-4246-AF3C-8A5BF2B20C87}"/>
                  </c:ext>
                </c:extLst>
              </c15:ser>
            </c15:filteredBarSeries>
          </c:ext>
        </c:extLst>
      </c:barChart>
      <c:catAx>
        <c:axId val="336767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36776376"/>
        <c:crosses val="autoZero"/>
        <c:auto val="1"/>
        <c:lblAlgn val="ctr"/>
        <c:lblOffset val="100"/>
        <c:noMultiLvlLbl val="0"/>
      </c:catAx>
      <c:valAx>
        <c:axId val="336776376"/>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76779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Broad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E199-4441-97FF-6A4A2866EBDE}"/>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ext>
              </c:extLst>
              <c:f>Metadata!$C$86:$C$91</c:f>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6r2="http://schemas.microsoft.com/office/drawing/2015/06/chart">
            <c:ext xmlns:c16="http://schemas.microsoft.com/office/drawing/2014/chart" uri="{C3380CC4-5D6E-409C-BE32-E72D297353CC}">
              <c16:uniqueId val="{00000000-E199-4441-97FF-6A4A2866EBDE}"/>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1-E199-4441-97FF-6A4A2866EBDE}"/>
            </c:ext>
          </c:extLst>
        </c:ser>
        <c:dLbls>
          <c:dLblPos val="outEnd"/>
          <c:showLegendKey val="0"/>
          <c:showVal val="1"/>
          <c:showCatName val="0"/>
          <c:showSerName val="0"/>
          <c:showPercent val="0"/>
          <c:showBubbleSize val="0"/>
        </c:dLbls>
        <c:gapWidth val="26"/>
        <c:overlap val="-27"/>
        <c:axId val="334742960"/>
        <c:axId val="351170824"/>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E199-4441-97FF-6A4A2866EBDE}"/>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04-E199-4441-97FF-6A4A2866EBDE}"/>
                  </c:ext>
                </c:extLst>
              </c15:ser>
            </c15:filteredBarSeries>
          </c:ext>
        </c:extLst>
      </c:barChart>
      <c:catAx>
        <c:axId val="33474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51170824"/>
        <c:crosses val="autoZero"/>
        <c:auto val="1"/>
        <c:lblAlgn val="ctr"/>
        <c:lblOffset val="100"/>
        <c:noMultiLvlLbl val="0"/>
      </c:catAx>
      <c:valAx>
        <c:axId val="351170824"/>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474296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2"/>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1-B491-4418-B55C-0977BC60140C}"/>
            </c:ext>
          </c:extLst>
        </c:ser>
        <c:ser>
          <c:idx val="1"/>
          <c:order val="3"/>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ext>
              </c:extLst>
              <c:f>Metadata!$C$92:$C$104</c:f>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6r2="http://schemas.microsoft.com/office/drawing/2015/06/chart">
            <c:ext xmlns:c16="http://schemas.microsoft.com/office/drawing/2014/chart" uri="{C3380CC4-5D6E-409C-BE32-E72D297353CC}">
              <c16:uniqueId val="{00000000-B491-4418-B55C-0977BC60140C}"/>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6r2="http://schemas.microsoft.com/office/drawing/2015/06/chart">
            <c:ext xmlns:c16="http://schemas.microsoft.com/office/drawing/2014/chart" uri="{C3380CC4-5D6E-409C-BE32-E72D297353CC}">
              <c16:uniqueId val="{00000002-B491-4418-B55C-0977BC60140C}"/>
            </c:ext>
          </c:extLst>
        </c:ser>
        <c:dLbls>
          <c:showLegendKey val="0"/>
          <c:showVal val="0"/>
          <c:showCatName val="0"/>
          <c:showSerName val="0"/>
          <c:showPercent val="0"/>
          <c:showBubbleSize val="0"/>
        </c:dLbls>
        <c:gapWidth val="34"/>
        <c:axId val="351173568"/>
        <c:axId val="35116690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B491-4418-B55C-0977BC60140C}"/>
                  </c:ext>
                </c:extLst>
              </c15:ser>
            </c15:filteredBarSeries>
            <c15:filteredBarSeries>
              <c15:ser>
                <c:idx val="2"/>
                <c:order val="1"/>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4-B491-4418-B55C-0977BC60140C}"/>
                  </c:ext>
                </c:extLst>
              </c15:ser>
            </c15:filteredBarSeries>
          </c:ext>
        </c:extLst>
      </c:barChart>
      <c:catAx>
        <c:axId val="3511735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51166904"/>
        <c:crosses val="autoZero"/>
        <c:auto val="1"/>
        <c:lblAlgn val="ctr"/>
        <c:lblOffset val="100"/>
        <c:noMultiLvlLbl val="0"/>
      </c:catAx>
      <c:valAx>
        <c:axId val="351166904"/>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5117356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6r2="http://schemas.microsoft.com/office/drawing/2015/06/chart">
            <c:ext xmlns:c16="http://schemas.microsoft.com/office/drawing/2014/chart" uri="{C3380CC4-5D6E-409C-BE32-E72D297353CC}">
              <c16:uniqueId val="{00000002-869B-47F3-8A69-3CBD49E9BB20}"/>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869B-47F3-8A69-3CBD49E9BB20}"/>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0-869B-47F3-8A69-3CBD49E9BB20}"/>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4-869B-47F3-8A69-3CBD49E9BB20}"/>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1-869B-47F3-8A69-3CBD49E9BB20}"/>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Pupils with SEND by Year Group</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Metadata!$A$80</c:f>
              <c:strCache>
                <c:ptCount val="1"/>
                <c:pt idx="0">
                  <c:v> Total SEN</c:v>
                </c:pt>
              </c:strCache>
            </c:strRef>
          </c:tx>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ext>
              </c:extLst>
              <c:f>(Metadata!$I$77:$Q$77,Metadata!$Z$77)</c:f>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Metadata!$B$80:$Z$80</c15:sqref>
                  </c15:fullRef>
                </c:ext>
              </c:extLst>
              <c:f>(Metadata!$I$80:$Q$80,Metadata!$Z$80)</c:f>
              <c:numCache>
                <c:formatCode>0.0%</c:formatCode>
                <c:ptCount val="10"/>
                <c:pt idx="0" formatCode="0">
                  <c:v>0</c:v>
                </c:pt>
                <c:pt idx="1" formatCode="0">
                  <c:v>0</c:v>
                </c:pt>
                <c:pt idx="2" formatCode="0">
                  <c:v>0</c:v>
                </c:pt>
                <c:pt idx="3" formatCode="0">
                  <c:v>0</c:v>
                </c:pt>
                <c:pt idx="4" formatCode="0">
                  <c:v>2</c:v>
                </c:pt>
                <c:pt idx="5" formatCode="0">
                  <c:v>0</c:v>
                </c:pt>
                <c:pt idx="6" formatCode="0">
                  <c:v>2</c:v>
                </c:pt>
                <c:pt idx="7" formatCode="0">
                  <c:v>1</c:v>
                </c:pt>
                <c:pt idx="8" formatCode="0">
                  <c:v>1</c:v>
                </c:pt>
                <c:pt idx="9" formatCode="0">
                  <c:v>0</c:v>
                </c:pt>
              </c:numCache>
            </c:numRef>
          </c:val>
          <c:extLst xmlns:c16r2="http://schemas.microsoft.com/office/drawing/2015/06/chart">
            <c:ext xmlns:c16="http://schemas.microsoft.com/office/drawing/2014/chart" uri="{C3380CC4-5D6E-409C-BE32-E72D297353CC}">
              <c16:uniqueId val="{00000002-575E-489A-8490-1FB53F45690A}"/>
            </c:ext>
          </c:extLst>
        </c:ser>
        <c:dLbls>
          <c:showLegendKey val="0"/>
          <c:showVal val="0"/>
          <c:showCatName val="0"/>
          <c:showSerName val="0"/>
          <c:showPercent val="0"/>
          <c:showBubbleSize val="0"/>
        </c:dLbls>
        <c:gapWidth val="65"/>
        <c:overlap val="-27"/>
        <c:axId val="351167688"/>
        <c:axId val="35117200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Metadata!$A$78</c15:sqref>
                        </c15:formulaRef>
                      </c:ext>
                    </c:extLst>
                    <c:strCache>
                      <c:ptCount val="1"/>
                      <c:pt idx="0">
                        <c:v>SEN Support</c:v>
                      </c:pt>
                    </c:strCache>
                  </c:strRef>
                </c:tx>
                <c:spPr>
                  <a:solidFill>
                    <a:schemeClr val="accent1"/>
                  </a:solidFill>
                  <a:ln>
                    <a:noFill/>
                  </a:ln>
                  <a:effectLst/>
                </c:spPr>
                <c:invertIfNegative val="0"/>
                <c:cat>
                  <c:strRef>
                    <c:extLst>
                      <c:ex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uri="{02D57815-91ED-43cb-92C2-25804820EDAC}">
                        <c15:fullRef>
                          <c15:sqref>Metadata!$B$78:$Z$78</c15:sqref>
                        </c15:fullRef>
                        <c15:formulaRef>
                          <c15:sqref>(Metadata!$I$78:$Q$78,Metadata!$Z$78)</c15:sqref>
                        </c15:formulaRef>
                      </c:ext>
                    </c:extLst>
                    <c:numCache>
                      <c:formatCode>0.0%</c:formatCode>
                      <c:ptCount val="10"/>
                      <c:pt idx="0" formatCode="0">
                        <c:v>0</c:v>
                      </c:pt>
                      <c:pt idx="1" formatCode="0">
                        <c:v>0</c:v>
                      </c:pt>
                      <c:pt idx="2" formatCode="0">
                        <c:v>0</c:v>
                      </c:pt>
                      <c:pt idx="3" formatCode="0">
                        <c:v>0</c:v>
                      </c:pt>
                      <c:pt idx="4" formatCode="0">
                        <c:v>2</c:v>
                      </c:pt>
                      <c:pt idx="5" formatCode="0">
                        <c:v>0</c:v>
                      </c:pt>
                      <c:pt idx="6" formatCode="0">
                        <c:v>2</c:v>
                      </c:pt>
                      <c:pt idx="7" formatCode="0">
                        <c:v>1</c:v>
                      </c:pt>
                      <c:pt idx="8" formatCode="0">
                        <c:v>1</c:v>
                      </c:pt>
                      <c:pt idx="9" formatCode="0">
                        <c:v>0</c:v>
                      </c:pt>
                    </c:numCache>
                  </c:numRef>
                </c:val>
                <c:extLst xmlns:c16r2="http://schemas.microsoft.com/office/drawing/2015/06/chart">
                  <c:ext xmlns:c16="http://schemas.microsoft.com/office/drawing/2014/chart" uri="{C3380CC4-5D6E-409C-BE32-E72D297353CC}">
                    <c16:uniqueId val="{00000000-575E-489A-8490-1FB53F45690A}"/>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Metadata!$A$79</c15:sqref>
                        </c15:formulaRef>
                      </c:ext>
                    </c:extLst>
                    <c:strCache>
                      <c:ptCount val="1"/>
                      <c:pt idx="0">
                        <c:v>EHC Plan or Statement</c:v>
                      </c:pt>
                    </c:strCache>
                  </c:strRef>
                </c:tx>
                <c:spPr>
                  <a:solidFill>
                    <a:schemeClr val="accent2"/>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Metadata!$B$79:$Z$79</c15:sqref>
                        </c15:fullRef>
                        <c15:formulaRef>
                          <c15:sqref>(Metadata!$I$79:$Q$79,Metadata!$Z$79)</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1-575E-489A-8490-1FB53F45690A}"/>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Metadata!$A$81</c15:sqref>
                        </c15:formulaRef>
                      </c:ext>
                    </c:extLst>
                    <c:strCache>
                      <c:ptCount val="1"/>
                      <c:pt idx="0">
                        <c:v>No SEN Provision</c:v>
                      </c:pt>
                    </c:strCache>
                  </c:strRef>
                </c:tx>
                <c:spPr>
                  <a:solidFill>
                    <a:schemeClr val="accent4"/>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Metadata!$B$81:$Z$81</c15:sqref>
                        </c15:fullRef>
                        <c15:formulaRef>
                          <c15:sqref>(Metadata!$I$81:$Q$81,Metadata!$Z$81)</c15:sqref>
                        </c15:formulaRef>
                      </c:ext>
                    </c:extLst>
                    <c:numCache>
                      <c:formatCode>0.0%</c:formatCode>
                      <c:ptCount val="10"/>
                    </c:numCache>
                  </c:numRef>
                </c:val>
                <c:extLst xmlns:c15="http://schemas.microsoft.com/office/drawing/2012/chart" xmlns:c16r2="http://schemas.microsoft.com/office/drawing/2015/06/chart">
                  <c:ext xmlns:c16="http://schemas.microsoft.com/office/drawing/2014/chart" uri="{C3380CC4-5D6E-409C-BE32-E72D297353CC}">
                    <c16:uniqueId val="{00000003-575E-489A-8490-1FB53F45690A}"/>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Metadata!$A$82</c15:sqref>
                        </c15:formulaRef>
                      </c:ext>
                    </c:extLst>
                    <c:strCache>
                      <c:ptCount val="1"/>
                      <c:pt idx="0">
                        <c:v>Male</c:v>
                      </c:pt>
                    </c:strCache>
                  </c:strRef>
                </c:tx>
                <c:spPr>
                  <a:solidFill>
                    <a:schemeClr val="accent5"/>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Metadata!$B$82:$Z$82</c15:sqref>
                        </c15:fullRef>
                        <c15:formulaRef>
                          <c15:sqref>(Metadata!$I$82:$Q$82,Metadata!$Z$82)</c15:sqref>
                        </c15:formulaRef>
                      </c:ext>
                    </c:extLst>
                    <c:numCache>
                      <c:formatCode>0.0%</c:formatCode>
                      <c:ptCount val="10"/>
                      <c:pt idx="0" formatCode="0">
                        <c:v>0</c:v>
                      </c:pt>
                      <c:pt idx="1" formatCode="0">
                        <c:v>0</c:v>
                      </c:pt>
                      <c:pt idx="2" formatCode="0">
                        <c:v>0</c:v>
                      </c:pt>
                      <c:pt idx="3" formatCode="0">
                        <c:v>0</c:v>
                      </c:pt>
                      <c:pt idx="4" formatCode="0">
                        <c:v>2</c:v>
                      </c:pt>
                      <c:pt idx="5" formatCode="0">
                        <c:v>0</c:v>
                      </c:pt>
                      <c:pt idx="6" formatCode="0">
                        <c:v>1</c:v>
                      </c:pt>
                      <c:pt idx="7" formatCode="0">
                        <c:v>1</c:v>
                      </c:pt>
                      <c:pt idx="8" formatCode="0">
                        <c:v>1</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4-575E-489A-8490-1FB53F45690A}"/>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Metadata!$A$83</c15:sqref>
                        </c15:formulaRef>
                      </c:ext>
                    </c:extLst>
                    <c:strCache>
                      <c:ptCount val="1"/>
                      <c:pt idx="0">
                        <c:v>Female</c:v>
                      </c:pt>
                    </c:strCache>
                  </c:strRef>
                </c:tx>
                <c:spPr>
                  <a:solidFill>
                    <a:schemeClr val="accent6"/>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Metadata!$B$83:$Z$83</c15:sqref>
                        </c15:fullRef>
                        <c15:formulaRef>
                          <c15:sqref>(Metadata!$I$83:$Q$83,Metadata!$Z$83)</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1</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5-575E-489A-8490-1FB53F45690A}"/>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Metadata!$A$84</c15:sqref>
                        </c15:formulaRef>
                      </c:ext>
                    </c:extLst>
                    <c:strCache>
                      <c:ptCount val="1"/>
                      <c:pt idx="0">
                        <c:v>EAL</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Metadata!$B$84:$Z$84</c15:sqref>
                        </c15:fullRef>
                        <c15:formulaRef>
                          <c15:sqref>(Metadata!$I$84:$Q$84,Metadata!$Z$84)</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6-575E-489A-8490-1FB53F45690A}"/>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Metadata!$A$86</c15:sqref>
                        </c15:formulaRef>
                      </c:ext>
                    </c:extLst>
                    <c:strCache>
                      <c:ptCount val="1"/>
                      <c:pt idx="0">
                        <c:v>C&amp;L</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Metadata!$B$86:$Z$86</c15:sqref>
                        </c15:fullRef>
                        <c15:formulaRef>
                          <c15:sqref>(Metadata!$I$86:$Q$86,Metadata!$Z$86)</c15:sqref>
                        </c15:formulaRef>
                      </c:ext>
                    </c:extLst>
                    <c:numCache>
                      <c:formatCode>0.0%</c:formatCode>
                      <c:ptCount val="10"/>
                      <c:pt idx="0" formatCode="0">
                        <c:v>0</c:v>
                      </c:pt>
                      <c:pt idx="1" formatCode="0">
                        <c:v>0</c:v>
                      </c:pt>
                      <c:pt idx="2" formatCode="0">
                        <c:v>0</c:v>
                      </c:pt>
                      <c:pt idx="3" formatCode="0">
                        <c:v>0</c:v>
                      </c:pt>
                      <c:pt idx="4" formatCode="0">
                        <c:v>2</c:v>
                      </c:pt>
                      <c:pt idx="5" formatCode="0">
                        <c:v>0</c:v>
                      </c:pt>
                      <c:pt idx="6" formatCode="0">
                        <c:v>2</c:v>
                      </c:pt>
                      <c:pt idx="7" formatCode="0">
                        <c:v>1</c:v>
                      </c:pt>
                      <c:pt idx="8" formatCode="0">
                        <c:v>1</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7-575E-489A-8490-1FB53F45690A}"/>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Metadata!$A$87</c15:sqref>
                        </c15:formulaRef>
                      </c:ext>
                    </c:extLst>
                    <c:strCache>
                      <c:ptCount val="1"/>
                      <c:pt idx="0">
                        <c:v>SEMH</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Metadata!$B$87:$Z$87</c15:sqref>
                        </c15:fullRef>
                        <c15:formulaRef>
                          <c15:sqref>(Metadata!$I$87:$Q$87,Metadata!$Z$87)</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8-575E-489A-8490-1FB53F45690A}"/>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Metadata!$A$88</c15:sqref>
                        </c15:formulaRef>
                      </c:ext>
                    </c:extLst>
                    <c:strCache>
                      <c:ptCount val="1"/>
                      <c:pt idx="0">
                        <c:v>C&amp;I</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Metadata!$B$88:$Z$88</c15:sqref>
                        </c15:fullRef>
                        <c15:formulaRef>
                          <c15:sqref>(Metadata!$I$88:$Q$88,Metadata!$Z$88)</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9-575E-489A-8490-1FB53F45690A}"/>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Metadata!$A$89</c15:sqref>
                        </c15:formulaRef>
                      </c:ext>
                    </c:extLst>
                    <c:strCache>
                      <c:ptCount val="1"/>
                      <c:pt idx="0">
                        <c:v>S&amp;P</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Metadata!$B$89:$Z$89</c15:sqref>
                        </c15:fullRef>
                        <c15:formulaRef>
                          <c15:sqref>(Metadata!$I$89:$Q$89,Metadata!$Z$89)</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A-575E-489A-8490-1FB53F45690A}"/>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Metadata!$A$90</c15:sqref>
                        </c15:formulaRef>
                      </c:ext>
                    </c:extLst>
                    <c:strCache>
                      <c:ptCount val="1"/>
                      <c:pt idx="0">
                        <c:v>OTH</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Metadata!$B$90:$Z$90</c15:sqref>
                        </c15:fullRef>
                        <c15:formulaRef>
                          <c15:sqref>(Metadata!$I$90:$Q$90,Metadata!$Z$90)</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B-575E-489A-8490-1FB53F45690A}"/>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Metadata!$A$91</c15:sqref>
                        </c15:formulaRef>
                      </c:ext>
                    </c:extLst>
                    <c:strCache>
                      <c:ptCount val="1"/>
                      <c:pt idx="0">
                        <c:v>NSA</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Metadata!$B$91:$Z$91</c15:sqref>
                        </c15:fullRef>
                        <c15:formulaRef>
                          <c15:sqref>(Metadata!$I$91:$Q$91,Metadata!$Z$91)</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C-575E-489A-8490-1FB53F45690A}"/>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Metadata!$A$92</c15:sqref>
                        </c15:formulaRef>
                      </c:ext>
                    </c:extLst>
                    <c:strCache>
                      <c:ptCount val="1"/>
                      <c:pt idx="0">
                        <c:v>ASD</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Metadata!$B$92:$Z$92</c15:sqref>
                        </c15:fullRef>
                        <c15:formulaRef>
                          <c15:sqref>(Metadata!$I$92:$Q$92,Metadata!$Z$92)</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D-575E-489A-8490-1FB53F45690A}"/>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Metadata!$A$93</c15:sqref>
                        </c15:formulaRef>
                      </c:ext>
                    </c:extLst>
                    <c:strCache>
                      <c:ptCount val="1"/>
                      <c:pt idx="0">
                        <c:v>HI</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Metadata!$B$93:$Z$93</c15:sqref>
                        </c15:fullRef>
                        <c15:formulaRef>
                          <c15:sqref>(Metadata!$I$93:$Q$93,Metadata!$Z$93)</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E-575E-489A-8490-1FB53F45690A}"/>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Metadata!$A$94</c15:sqref>
                        </c15:formulaRef>
                      </c:ext>
                    </c:extLst>
                    <c:strCache>
                      <c:ptCount val="1"/>
                      <c:pt idx="0">
                        <c:v>MLD</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Metadata!$B$94:$Z$94</c15:sqref>
                        </c15:fullRef>
                        <c15:formulaRef>
                          <c15:sqref>(Metadata!$I$94:$Q$94,Metadata!$Z$94)</c15:sqref>
                        </c15:formulaRef>
                      </c:ext>
                    </c:extLst>
                    <c:numCache>
                      <c:formatCode>0.0%</c:formatCode>
                      <c:ptCount val="10"/>
                      <c:pt idx="0" formatCode="0">
                        <c:v>0</c:v>
                      </c:pt>
                      <c:pt idx="1" formatCode="0">
                        <c:v>0</c:v>
                      </c:pt>
                      <c:pt idx="2" formatCode="0">
                        <c:v>0</c:v>
                      </c:pt>
                      <c:pt idx="3" formatCode="0">
                        <c:v>0</c:v>
                      </c:pt>
                      <c:pt idx="4" formatCode="0">
                        <c:v>2</c:v>
                      </c:pt>
                      <c:pt idx="5" formatCode="0">
                        <c:v>0</c:v>
                      </c:pt>
                      <c:pt idx="6" formatCode="0">
                        <c:v>2</c:v>
                      </c:pt>
                      <c:pt idx="7" formatCode="0">
                        <c:v>0</c:v>
                      </c:pt>
                      <c:pt idx="8" formatCode="0">
                        <c:v>1</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F-575E-489A-8490-1FB53F45690A}"/>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Metadata!$A$95</c15:sqref>
                        </c15:formulaRef>
                      </c:ext>
                    </c:extLst>
                    <c:strCache>
                      <c:ptCount val="1"/>
                      <c:pt idx="0">
                        <c:v>MSI</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Metadata!$B$95:$Z$95</c15:sqref>
                        </c15:fullRef>
                        <c15:formulaRef>
                          <c15:sqref>(Metadata!$I$95:$Q$95,Metadata!$Z$95)</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0-575E-489A-8490-1FB53F45690A}"/>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Metadata!$A$96</c15:sqref>
                        </c15:formulaRef>
                      </c:ext>
                    </c:extLst>
                    <c:strCache>
                      <c:ptCount val="1"/>
                      <c:pt idx="0">
                        <c:v>OTH</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Metadata!$B$96:$Z$96</c15:sqref>
                        </c15:fullRef>
                        <c15:formulaRef>
                          <c15:sqref>(Metadata!$I$96:$Q$96,Metadata!$Z$96)</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1-575E-489A-8490-1FB53F45690A}"/>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Metadata!$A$97</c15:sqref>
                        </c15:formulaRef>
                      </c:ext>
                    </c:extLst>
                    <c:strCache>
                      <c:ptCount val="1"/>
                      <c:pt idx="0">
                        <c:v>PD</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Metadata!$B$97:$Z$97</c15:sqref>
                        </c15:fullRef>
                        <c15:formulaRef>
                          <c15:sqref>(Metadata!$I$97:$Q$97,Metadata!$Z$97)</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2-575E-489A-8490-1FB53F45690A}"/>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Metadata!$A$98</c15:sqref>
                        </c15:formulaRef>
                      </c:ext>
                    </c:extLst>
                    <c:strCache>
                      <c:ptCount val="1"/>
                      <c:pt idx="0">
                        <c:v>PMLD</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Metadata!$B$98:$Z$98</c15:sqref>
                        </c15:fullRef>
                        <c15:formulaRef>
                          <c15:sqref>(Metadata!$I$98:$Q$98,Metadata!$Z$98)</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3-575E-489A-8490-1FB53F45690A}"/>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Metadata!$A$99</c15:sqref>
                        </c15:formulaRef>
                      </c:ext>
                    </c:extLst>
                    <c:strCache>
                      <c:ptCount val="1"/>
                      <c:pt idx="0">
                        <c:v>NSA</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Metadata!$B$99:$Z$99</c15:sqref>
                        </c15:fullRef>
                        <c15:formulaRef>
                          <c15:sqref>(Metadata!$I$99:$Q$99,Metadata!$Z$99)</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4-575E-489A-8490-1FB53F45690A}"/>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Metadata!$A$100</c15:sqref>
                        </c15:formulaRef>
                      </c:ext>
                    </c:extLst>
                    <c:strCache>
                      <c:ptCount val="1"/>
                      <c:pt idx="0">
                        <c:v>SLD</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Metadata!$B$100:$Z$100</c15:sqref>
                        </c15:fullRef>
                        <c15:formulaRef>
                          <c15:sqref>(Metadata!$I$100:$Q$100,Metadata!$Z$100)</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5-575E-489A-8490-1FB53F45690A}"/>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Metadata!$A$101</c15:sqref>
                        </c15:formulaRef>
                      </c:ext>
                    </c:extLst>
                    <c:strCache>
                      <c:ptCount val="1"/>
                      <c:pt idx="0">
                        <c:v>SEMH</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Metadata!$B$101:$Z$101</c15:sqref>
                        </c15:fullRef>
                        <c15:formulaRef>
                          <c15:sqref>(Metadata!$I$101:$Q$101,Metadata!$Z$101)</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6-575E-489A-8490-1FB53F45690A}"/>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Metadata!$A$102</c15:sqref>
                        </c15:formulaRef>
                      </c:ext>
                    </c:extLst>
                    <c:strCache>
                      <c:ptCount val="1"/>
                      <c:pt idx="0">
                        <c:v>SpLD</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Metadata!$B$102:$Z$102</c15:sqref>
                        </c15:fullRef>
                        <c15:formulaRef>
                          <c15:sqref>(Metadata!$I$102:$Q$102,Metadata!$Z$102)</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1</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7-575E-489A-8490-1FB53F45690A}"/>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Metadata!$A$103</c15:sqref>
                        </c15:formulaRef>
                      </c:ext>
                    </c:extLst>
                    <c:strCache>
                      <c:ptCount val="1"/>
                      <c:pt idx="0">
                        <c:v>SLCN</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Metadata!$B$103:$Z$103</c15:sqref>
                        </c15:fullRef>
                        <c15:formulaRef>
                          <c15:sqref>(Metadata!$I$103:$Q$103,Metadata!$Z$103)</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8-575E-489A-8490-1FB53F45690A}"/>
                  </c:ext>
                </c:extLst>
              </c15:ser>
            </c15:filteredBarSeries>
            <c15:filteredBarSeries>
              <c15:ser>
                <c:idx val="25"/>
                <c:order val="25"/>
                <c:tx>
                  <c:strRef>
                    <c:extLst xmlns:c15="http://schemas.microsoft.com/office/drawing/2012/chart" xmlns:c16r2="http://schemas.microsoft.com/office/drawing/2015/06/chart">
                      <c:ext xmlns:c15="http://schemas.microsoft.com/office/drawing/2012/chart" uri="{02D57815-91ED-43cb-92C2-25804820EDAC}">
                        <c15:formulaRef>
                          <c15:sqref>Metadata!$A$104</c15:sqref>
                        </c15:formulaRef>
                      </c:ext>
                    </c:extLst>
                    <c:strCache>
                      <c:ptCount val="1"/>
                      <c:pt idx="0">
                        <c:v>VI</c:v>
                      </c:pt>
                    </c:strCache>
                  </c:strRef>
                </c:tx>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(Metadata!$I$77:$Q$77,Metadata!$Z$77)</c15:sqref>
                        </c15:formulaRef>
                      </c:ext>
                    </c:extLst>
                    <c:strCache>
                      <c:ptCount val="10"/>
                      <c:pt idx="0">
                        <c:v>N1</c:v>
                      </c:pt>
                      <c:pt idx="1">
                        <c:v>N2</c:v>
                      </c:pt>
                      <c:pt idx="2">
                        <c:v>R</c:v>
                      </c:pt>
                      <c:pt idx="3">
                        <c:v>1</c:v>
                      </c:pt>
                      <c:pt idx="4">
                        <c:v>2</c:v>
                      </c:pt>
                      <c:pt idx="5">
                        <c:v>3</c:v>
                      </c:pt>
                      <c:pt idx="6">
                        <c:v>4</c:v>
                      </c:pt>
                      <c:pt idx="7">
                        <c:v>5</c:v>
                      </c:pt>
                      <c:pt idx="8">
                        <c:v>6</c:v>
                      </c:pt>
                      <c:pt idx="9">
                        <c:v>X</c:v>
                      </c:pt>
                    </c:strCache>
                  </c:strRef>
                </c:cat>
                <c:val>
                  <c:numRef>
                    <c:extLst>
                      <c:ext xmlns:c15="http://schemas.microsoft.com/office/drawing/2012/chart" uri="{02D57815-91ED-43cb-92C2-25804820EDAC}">
                        <c15:fullRef>
                          <c15:sqref>Metadata!$B$104:$Z$104</c15:sqref>
                        </c15:fullRef>
                        <c15:formulaRef>
                          <c15:sqref>(Metadata!$I$104:$Q$104,Metadata!$Z$104)</c15:sqref>
                        </c15:formulaRef>
                      </c:ext>
                    </c:extLst>
                    <c:numCache>
                      <c:formatCode>0.0%</c:formatCode>
                      <c:ptCount val="10"/>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pt idx="9"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A-575E-489A-8490-1FB53F45690A}"/>
                  </c:ext>
                </c:extLst>
              </c15:ser>
            </c15:filteredBarSeries>
          </c:ext>
        </c:extLst>
      </c:barChart>
      <c:catAx>
        <c:axId val="351167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1172000"/>
        <c:crosses val="autoZero"/>
        <c:auto val="1"/>
        <c:lblAlgn val="ctr"/>
        <c:lblOffset val="100"/>
        <c:noMultiLvlLbl val="0"/>
      </c:catAx>
      <c:valAx>
        <c:axId val="351172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1167688"/>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a:t>SEN and Child</a:t>
            </a:r>
            <a:r>
              <a:rPr lang="en-GB" baseline="0"/>
              <a:t> Looked After</a:t>
            </a:r>
            <a:endParaRPr lang="en-GB"/>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Metadata!$A$41</c:f>
              <c:strCache>
                <c:ptCount val="1"/>
                <c:pt idx="0">
                  <c:v>CLA</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C452-40DB-B296-F1596A831A89}"/>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C452-40DB-B296-F1596A831A89}"/>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Metadata!$A$41:$A$42</c:f>
              <c:strCache>
                <c:ptCount val="2"/>
                <c:pt idx="0">
                  <c:v>CLA</c:v>
                </c:pt>
                <c:pt idx="1">
                  <c:v>NON CLA </c:v>
                </c:pt>
              </c:strCache>
            </c:strRef>
          </c:cat>
          <c:val>
            <c:numRef>
              <c:f>Metadata!$C$41:$C$42</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C452-40DB-B296-F1596A831A8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SEN with Pupil Premium Grant</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6-7F26-4ADC-B9A0-06C8ADBA1FB6}"/>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8-7F26-4ADC-B9A0-06C8ADBA1FB6}"/>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Metadata!$A$45:$A$46</c:f>
              <c:strCache>
                <c:ptCount val="2"/>
                <c:pt idx="0">
                  <c:v>PPG</c:v>
                </c:pt>
                <c:pt idx="1">
                  <c:v>NON PPG</c:v>
                </c:pt>
              </c:strCache>
            </c:strRef>
          </c:cat>
          <c:val>
            <c:numRef>
              <c:f>Metadata!$C$45:$C$46</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9-7F26-4ADC-B9A0-06C8ADBA1FB6}"/>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7F26-4ADC-B9A0-06C8ADBA1FB6}"/>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7F26-4ADC-B9A0-06C8ADBA1FB6}"/>
                    </c:ext>
                  </c:extLst>
                </c:dPt>
                <c:cat>
                  <c:strRef>
                    <c:extLst xmlns:c16r2="http://schemas.microsoft.com/office/drawing/2015/06/chart">
                      <c:ext uri="{02D57815-91ED-43cb-92C2-25804820EDAC}">
                        <c15:formulaRef>
                          <c15:sqref>Metadata!$A$45:$A$46</c15:sqref>
                        </c15:formulaRef>
                      </c:ext>
                    </c:extLst>
                    <c:strCache>
                      <c:ptCount val="2"/>
                      <c:pt idx="0">
                        <c:v>PPG</c:v>
                      </c:pt>
                      <c:pt idx="1">
                        <c:v>NON PPG</c:v>
                      </c:pt>
                    </c:strCache>
                  </c:strRef>
                </c:cat>
                <c:val>
                  <c:numRef>
                    <c:extLst xmlns:c16r2="http://schemas.microsoft.com/office/drawing/2015/06/chart">
                      <c:ext uri="{02D57815-91ED-43cb-92C2-25804820EDAC}">
                        <c15:formulaRef>
                          <c15:sqref>Metadata!$B$45:$B$46</c15:sqref>
                        </c15:formulaRef>
                      </c:ext>
                    </c:extLst>
                    <c:numCache>
                      <c:formatCode>General</c:formatCode>
                      <c:ptCount val="2"/>
                      <c:pt idx="0">
                        <c:v>0</c:v>
                      </c:pt>
                      <c:pt idx="1">
                        <c:v>6</c:v>
                      </c:pt>
                    </c:numCache>
                  </c:numRef>
                </c:val>
                <c:extLst xmlns:c16r2="http://schemas.microsoft.com/office/drawing/2015/06/chart">
                  <c:ext xmlns:c16="http://schemas.microsoft.com/office/drawing/2014/chart" uri="{C3380CC4-5D6E-409C-BE32-E72D297353CC}">
                    <c16:uniqueId val="{00000004-7F26-4ADC-B9A0-06C8ADBA1FB6}"/>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54-D676-466F-B7E3-3A8892683AD8}"/>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10-D676-466F-B7E3-3A8892683AD8}"/>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Metadata!$B$82</c15:sqref>
                        <c15:spPr xmlns:c15="http://schemas.microsoft.com/office/drawing/2012/chart">
                          <a:solidFill>
                            <a:schemeClr val="accent5"/>
                          </a:solidFill>
                          <a:ln w="19050">
                            <a:solidFill>
                              <a:schemeClr val="lt1"/>
                            </a:solidFill>
                          </a:ln>
                          <a:effectLst/>
                        </c15:spPr>
                        <c15:bubble3D val="0"/>
                      </c15:categoryFilterException>
                      <c15:categoryFilterException>
                        <c15:sqref>Metadata!$B$83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Metadata!$C$78:$C$85</c15:sqref>
                        </c15:fullRef>
                        <c15:formulaRef>
                          <c15:sqref>Metadata!$C$84:$C$85</c15:sqref>
                        </c15:formulaRef>
                      </c:ext>
                    </c:extLst>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21-D676-466F-B7E3-3A8892683AD8}"/>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Metadata!$C$82</c15:sqref>
                        <c15:spPr xmlns:c15="http://schemas.microsoft.com/office/drawing/2012/chart">
                          <a:solidFill>
                            <a:schemeClr val="accent5"/>
                          </a:solidFill>
                          <a:ln w="19050">
                            <a:solidFill>
                              <a:schemeClr val="lt1"/>
                            </a:solidFill>
                          </a:ln>
                          <a:effectLst/>
                        </c15:spPr>
                        <c15:bubble3D val="0"/>
                      </c15:categoryFilterException>
                      <c15:categoryFilterException>
                        <c15:sqref>Metadata!$C$83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Metadata!$D$78:$D$85</c15:sqref>
                        </c15:fullRef>
                        <c15:formulaRef>
                          <c15:sqref>Metadata!$D$84:$D$85</c15:sqref>
                        </c15:formulaRef>
                      </c:ext>
                    </c:extLst>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32-D676-466F-B7E3-3A8892683AD8}"/>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Metadata!$D$82</c15:sqref>
                        <c15:spPr xmlns:c15="http://schemas.microsoft.com/office/drawing/2012/chart">
                          <a:solidFill>
                            <a:schemeClr val="accent5"/>
                          </a:solidFill>
                          <a:ln w="19050">
                            <a:solidFill>
                              <a:schemeClr val="lt1"/>
                            </a:solidFill>
                          </a:ln>
                          <a:effectLst/>
                        </c15:spPr>
                        <c15:bubble3D val="0"/>
                      </c15:categoryFilterException>
                      <c15:categoryFilterException>
                        <c15:sqref>Metadata!$D$83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Metadata!$E$78:$E$85</c15:sqref>
                        </c15:fullRef>
                        <c15:formulaRef>
                          <c15:sqref>Metadata!$E$84:$E$85</c15:sqref>
                        </c15:formulaRef>
                      </c:ext>
                    </c:extLst>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43-D676-466F-B7E3-3A8892683AD8}"/>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Metadata!$E$82</c15:sqref>
                        <c15:spPr xmlns:c15="http://schemas.microsoft.com/office/drawing/2012/chart">
                          <a:solidFill>
                            <a:schemeClr val="accent5"/>
                          </a:solidFill>
                          <a:ln w="19050">
                            <a:solidFill>
                              <a:schemeClr val="lt1"/>
                            </a:solidFill>
                          </a:ln>
                          <a:effectLst/>
                        </c15:spPr>
                        <c15:bubble3D val="0"/>
                      </c15:categoryFilterException>
                      <c15:categoryFilterException>
                        <c15:sqref>Metadata!$E$83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Pt>
            <c:idx val="0"/>
            <c:invertIfNegative val="0"/>
            <c:bubble3D val="0"/>
            <c:spPr>
              <a:solidFill>
                <a:schemeClr val="accent6"/>
              </a:solidFill>
              <a:ln w="19050">
                <a:solidFill>
                  <a:schemeClr val="lt1"/>
                </a:solidFill>
              </a:ln>
              <a:effectLst/>
            </c:spPr>
          </c:dPt>
          <c:dPt>
            <c:idx val="1"/>
            <c:invertIfNegative val="0"/>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31DE-47BF-8D96-49C6CEF084A7}"/>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s>
            </c:ext>
          </c:extLst>
        </c:ser>
        <c:ser>
          <c:idx val="1"/>
          <c:order val="2"/>
          <c:tx>
            <c:strRef>
              <c:f>Metadata!$C$77</c:f>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Metadata!$C$78:$C$85</c15:sqref>
                  </c15:fullRef>
                </c:ext>
              </c:extLst>
              <c:f>Metadata!$C$84:$C$85</c:f>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0E-31DE-47BF-8D96-49C6CEF084A7}"/>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3"/>
                    </a:solidFill>
                    <a:ln w="19050">
                      <a:solidFill>
                        <a:schemeClr val="lt1"/>
                      </a:solidFill>
                    </a:ln>
                    <a:effectLst/>
                  </c15:spPr>
                </c15:categoryFilterException>
                <c15:categoryFilterException>
                  <c15:sqref>Metadata!$C$81</c15:sqref>
                  <c15:spPr xmlns:c15="http://schemas.microsoft.com/office/drawing/2012/chart">
                    <a:solidFill>
                      <a:schemeClr val="accent4"/>
                    </a:solidFill>
                    <a:ln w="19050">
                      <a:solidFill>
                        <a:schemeClr val="lt1"/>
                      </a:solidFill>
                    </a:ln>
                    <a:effectLst/>
                  </c15:spPr>
                </c15:categoryFilterException>
                <c15:categoryFilterException>
                  <c15:sqref>Metadata!$C$82</c15:sqref>
                  <c15:spPr xmlns:c15="http://schemas.microsoft.com/office/drawing/2012/chart">
                    <a:solidFill>
                      <a:schemeClr val="accent5"/>
                    </a:solidFill>
                    <a:ln w="19050">
                      <a:solidFill>
                        <a:schemeClr val="lt1"/>
                      </a:solidFill>
                    </a:ln>
                    <a:effectLst/>
                  </c15:spPr>
                </c15:categoryFilterException>
                <c15:categoryFilterException>
                  <c15:sqref>Metadata!$C$83</c15:sqref>
                  <c15:spPr xmlns:c15="http://schemas.microsoft.com/office/drawing/2012/chart">
                    <a:solidFill>
                      <a:schemeClr val="accent6"/>
                    </a:solidFill>
                    <a:ln w="19050">
                      <a:solidFill>
                        <a:schemeClr val="lt1"/>
                      </a:solidFill>
                    </a:ln>
                    <a:effectLst/>
                  </c15:spPr>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Metadata!$E$78:$E$85</c15:sqref>
                  </c15:fullRef>
                </c:ext>
              </c:extLst>
              <c:f>Metadata!$E$84:$E$85</c:f>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18-31DE-47BF-8D96-49C6CEF084A7}"/>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2"/>
                    </a:solidFill>
                    <a:ln w="19050">
                      <a:solidFill>
                        <a:schemeClr val="lt1"/>
                      </a:solidFill>
                    </a:ln>
                    <a:effectLst/>
                  </c15:spPr>
                </c15:categoryFilterException>
                <c15:categoryFilterException>
                  <c15:sqref>Metadata!$E$80</c15:sqref>
                  <c15:spPr xmlns:c15="http://schemas.microsoft.com/office/drawing/2012/chart">
                    <a:solidFill>
                      <a:schemeClr val="accent3"/>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Metadata!$E$82</c15:sqref>
                  <c15:spPr xmlns:c15="http://schemas.microsoft.com/office/drawing/2012/chart">
                    <a:solidFill>
                      <a:schemeClr val="accent5"/>
                    </a:solidFill>
                    <a:ln w="19050">
                      <a:solidFill>
                        <a:schemeClr val="lt1"/>
                      </a:solidFill>
                    </a:ln>
                    <a:effectLst/>
                  </c15:spPr>
                </c15:categoryFilterException>
                <c15:categoryFilterException>
                  <c15:sqref>Metadata!$E$83</c15:sqref>
                  <c15:spPr xmlns:c15="http://schemas.microsoft.com/office/drawing/2012/chart">
                    <a:solidFill>
                      <a:schemeClr val="accent6"/>
                    </a:solidFill>
                    <a:ln w="19050">
                      <a:solidFill>
                        <a:schemeClr val="lt1"/>
                      </a:solidFill>
                    </a:ln>
                    <a:effectLst/>
                  </c15:spPr>
                </c15:categoryFilterException>
              </c15:categoryFilterExceptions>
            </c:ext>
          </c:extLst>
        </c:ser>
        <c:dLbls>
          <c:showLegendKey val="0"/>
          <c:showVal val="0"/>
          <c:showCatName val="0"/>
          <c:showSerName val="0"/>
          <c:showPercent val="0"/>
          <c:showBubbleSize val="0"/>
        </c:dLbls>
        <c:gapWidth val="100"/>
        <c:axId val="351167296"/>
        <c:axId val="351168080"/>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dPt>
                <c:dPt>
                  <c:idx val="1"/>
                  <c:invertIfNegative val="0"/>
                  <c:bubble3D val="0"/>
                  <c:spPr>
                    <a:solidFill>
                      <a:schemeClr val="accent1"/>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09-31DE-47BF-8D96-49C6CEF084A7}"/>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Metadata!$B$82</c15:sqref>
                        <c15:spPr xmlns:c15="http://schemas.microsoft.com/office/drawing/2012/chart">
                          <a:solidFill>
                            <a:schemeClr val="accent5"/>
                          </a:solidFill>
                          <a:ln w="19050">
                            <a:solidFill>
                              <a:schemeClr val="lt1"/>
                            </a:solidFill>
                          </a:ln>
                          <a:effectLst/>
                        </c15:spPr>
                      </c15:categoryFilterException>
                      <c15:categoryFilterException>
                        <c15:sqref>Metadata!$B$83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w="19050">
                    <a:solidFill>
                      <a:schemeClr val="lt1"/>
                    </a:solidFill>
                  </a:ln>
                  <a:effectLst/>
                </c:spPr>
                <c:invertIfNegative val="0"/>
                <c:dPt>
                  <c:idx val="0"/>
                  <c:invertIfNegative val="0"/>
                  <c:bubble3D val="0"/>
                  <c:spPr>
                    <a:solidFill>
                      <a:schemeClr val="accent3"/>
                    </a:solidFill>
                    <a:ln w="19050">
                      <a:solidFill>
                        <a:schemeClr val="lt1"/>
                      </a:solidFill>
                    </a:ln>
                    <a:effectLst/>
                  </c:spPr>
                </c:dPt>
                <c:dPt>
                  <c:idx val="1"/>
                  <c:invertIfNegative val="0"/>
                  <c:bubble3D val="0"/>
                  <c:spPr>
                    <a:solidFill>
                      <a:schemeClr val="accent3"/>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Metadata!$D$78:$D$85</c15:sqref>
                        </c15:fullRef>
                        <c15:formulaRef>
                          <c15:sqref>Metadata!$D$84:$D$85</c15:sqref>
                        </c15:formulaRef>
                      </c:ext>
                    </c:extLst>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13-31DE-47BF-8D96-49C6CEF084A7}"/>
                  </c:ext>
                  <c:ext xmlns:c15="http://schemas.microsoft.com/office/drawing/2012/chart" uri="{02D57815-91ED-43cb-92C2-25804820EDAC}">
                    <c15:categoryFilterExceptions>
                      <c15:categoryFilterException>
                        <c15:sqref>Metadata!$D$78</c15:sqref>
                        <c15:spPr xmlns:c15="http://schemas.microsoft.com/office/drawing/2012/chart">
                          <a:solidFill>
                            <a:schemeClr val="accent3"/>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3"/>
                          </a:solidFill>
                          <a:ln w="19050">
                            <a:solidFill>
                              <a:schemeClr val="lt1"/>
                            </a:solidFill>
                          </a:ln>
                          <a:effectLst/>
                        </c15:spPr>
                      </c15:categoryFilterException>
                      <c15:categoryFilterException>
                        <c15:sqref>Metadata!$D$81</c15:sqref>
                        <c15:spPr xmlns:c15="http://schemas.microsoft.com/office/drawing/2012/chart">
                          <a:solidFill>
                            <a:schemeClr val="accent4"/>
                          </a:solidFill>
                          <a:ln w="19050">
                            <a:solidFill>
                              <a:schemeClr val="lt1"/>
                            </a:solidFill>
                          </a:ln>
                          <a:effectLst/>
                        </c15:spPr>
                      </c15:categoryFilterException>
                      <c15:categoryFilterException>
                        <c15:sqref>Metadata!$D$82</c15:sqref>
                        <c15:spPr xmlns:c15="http://schemas.microsoft.com/office/drawing/2012/chart">
                          <a:solidFill>
                            <a:schemeClr val="accent5"/>
                          </a:solidFill>
                          <a:ln w="19050">
                            <a:solidFill>
                              <a:schemeClr val="lt1"/>
                            </a:solidFill>
                          </a:ln>
                          <a:effectLst/>
                        </c15:spPr>
                      </c15:categoryFilterException>
                      <c15:categoryFilterException>
                        <c15:sqref>Metadata!$D$83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ext>
        </c:extLst>
      </c:barChart>
      <c:catAx>
        <c:axId val="3511672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351168080"/>
        <c:crosses val="autoZero"/>
        <c:auto val="1"/>
        <c:lblAlgn val="ctr"/>
        <c:lblOffset val="100"/>
        <c:noMultiLvlLbl val="0"/>
      </c:catAx>
      <c:valAx>
        <c:axId val="351168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351167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0.21739130434782608</c:v>
                </c:pt>
                <c:pt idx="1">
                  <c:v>4.3478260869565216E-2</c:v>
                </c:pt>
              </c:numCache>
            </c:numRef>
          </c:val>
          <c:extLst xmlns:c16r2="http://schemas.microsoft.com/office/drawing/2015/06/chart">
            <c:ext xmlns:c16="http://schemas.microsoft.com/office/drawing/2014/chart" uri="{C3380CC4-5D6E-409C-BE32-E72D297353CC}">
              <c16:uniqueId val="{00000004-68B6-4F2D-9CAD-816475A9FDA6}"/>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
                  <c15:sqref>Metadata!$F$84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Metadata!$F$85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09-68B6-4F2D-9CAD-816475A9FDA6}"/>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Metadata!$B$85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Metadata!$C$78:$C$85</c15:sqref>
                        </c15:fullRef>
                        <c15:formulaRef>
                          <c15:sqref>Metadata!$C$82:$C$83</c15:sqref>
                        </c15:formulaRef>
                      </c:ext>
                    </c:extLst>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E-68B6-4F2D-9CAD-816475A9FDA6}"/>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Metadata!$C$85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Metadata!$D$78:$D$85</c15:sqref>
                        </c15:fullRef>
                        <c15:formulaRef>
                          <c15:sqref>Metadata!$D$82:$D$83</c15:sqref>
                        </c15:formulaRef>
                      </c:ext>
                    </c:extLst>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3-68B6-4F2D-9CAD-816475A9FDA6}"/>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Metadata!$D$85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Metadata!$E$78:$E$85</c15:sqref>
                        </c15:fullRef>
                        <c15:formulaRef>
                          <c15:sqref>Metadata!$E$82:$E$83</c15:sqref>
                        </c15:formulaRef>
                      </c:ext>
                    </c:extLst>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18-68B6-4F2D-9CAD-816475A9FDA6}"/>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Metadata!$E$85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0.21739130434782608</c:v>
                </c:pt>
                <c:pt idx="1">
                  <c:v>4.3478260869565216E-2</c:v>
                </c:pt>
              </c:numCache>
            </c:numRef>
          </c:val>
          <c:extLst xmlns:c16r2="http://schemas.microsoft.com/office/drawing/2015/06/chart">
            <c:ext xmlns:c16="http://schemas.microsoft.com/office/drawing/2014/chart" uri="{C3380CC4-5D6E-409C-BE32-E72D297353CC}">
              <c16:uniqueId val="{00000004-8655-46EE-A8F4-43F31C1EAAC3}"/>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
                  <c15:sqref>Metadata!$F$84</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
                  <c15:sqref>Metadata!$F$85</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s>
            </c:ext>
          </c:extLst>
        </c:ser>
        <c:ser>
          <c:idx val="1"/>
          <c:order val="2"/>
          <c:tx>
            <c:strRef>
              <c:f>Metadata!$C$77</c:f>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Metadata!$C$78:$C$85</c15:sqref>
                  </c15:fullRef>
                </c:ext>
              </c:extLst>
              <c:f>Metadata!$C$82:$C$83</c:f>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9-8655-46EE-A8F4-43F31C1EAAC3}"/>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2"/>
                    </a:solidFill>
                    <a:ln w="19050">
                      <a:solidFill>
                        <a:schemeClr val="lt1"/>
                      </a:solidFill>
                    </a:ln>
                    <a:effectLst/>
                  </c15:spPr>
                </c15:categoryFilterException>
                <c15:categoryFilterException>
                  <c15:sqref>Metadata!$C$81</c15:sqref>
                  <c15:spPr xmlns:c15="http://schemas.microsoft.com/office/drawing/2012/chart">
                    <a:solidFill>
                      <a:schemeClr val="accent2"/>
                    </a:solidFill>
                    <a:ln w="19050">
                      <a:solidFill>
                        <a:schemeClr val="lt1"/>
                      </a:solidFill>
                    </a:ln>
                    <a:effectLst/>
                  </c15:spPr>
                </c15:categoryFilterException>
                <c15:categoryFilterException>
                  <c15:sqref>Metadata!$C$84</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
                  <c15:sqref>Metadata!$C$85</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Metadata!$E$78:$E$85</c15:sqref>
                  </c15:fullRef>
                </c:ext>
              </c:extLst>
              <c:f>Metadata!$E$82:$E$83</c:f>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0E-8655-46EE-A8F4-43F31C1EAAC3}"/>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4"/>
                    </a:solidFill>
                    <a:ln w="19050">
                      <a:solidFill>
                        <a:schemeClr val="lt1"/>
                      </a:solidFill>
                    </a:ln>
                    <a:effectLst/>
                  </c15:spPr>
                </c15:categoryFilterException>
                <c15:categoryFilterException>
                  <c15:sqref>Metadata!$E$80</c15:sqref>
                  <c15:spPr xmlns:c15="http://schemas.microsoft.com/office/drawing/2012/chart">
                    <a:solidFill>
                      <a:schemeClr val="accent4"/>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Metadata!$E$84</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
                  <c15:sqref>Metadata!$E$85</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s>
            </c:ext>
          </c:extLst>
        </c:ser>
        <c:dLbls>
          <c:showLegendKey val="0"/>
          <c:showVal val="0"/>
          <c:showCatName val="0"/>
          <c:showSerName val="0"/>
          <c:showPercent val="0"/>
          <c:showBubbleSize val="0"/>
        </c:dLbls>
        <c:gapWidth val="100"/>
        <c:axId val="351168472"/>
        <c:axId val="351168864"/>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dPt>
                <c:dPt>
                  <c:idx val="1"/>
                  <c:invertIfNegative val="0"/>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13-8655-46EE-A8F4-43F31C1EAAC3}"/>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Metadata!$B$84</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
                        <c15:sqref>Metadata!$B$85</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s>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dPt>
                <c:dPt>
                  <c:idx val="1"/>
                  <c:invertIfNegative val="0"/>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Metadata!$D$78:$D$85</c15:sqref>
                        </c15:fullRef>
                        <c15:formulaRef>
                          <c15:sqref>Metadata!$D$82:$D$83</c15:sqref>
                        </c15:formulaRef>
                      </c:ext>
                    </c:extLst>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8-8655-46EE-A8F4-43F31C1EAAC3}"/>
                  </c:ext>
                  <c:ext xmlns:c15="http://schemas.microsoft.com/office/drawing/2012/chart" uri="{02D57815-91ED-43cb-92C2-25804820EDAC}">
                    <c15:categoryFilterExceptions>
                      <c15:categoryFilterException>
                        <c15:sqref>Metadata!$D$78</c15:sqref>
                        <c15:spPr xmlns:c15="http://schemas.microsoft.com/office/drawing/2012/chart">
                          <a:solidFill>
                            <a:schemeClr val="accent3"/>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3"/>
                          </a:solidFill>
                          <a:ln w="19050">
                            <a:solidFill>
                              <a:schemeClr val="lt1"/>
                            </a:solidFill>
                          </a:ln>
                          <a:effectLst/>
                        </c15:spPr>
                      </c15:categoryFilterException>
                      <c15:categoryFilterException>
                        <c15:sqref>Metadata!$D$81</c15:sqref>
                        <c15:spPr xmlns:c15="http://schemas.microsoft.com/office/drawing/2012/chart">
                          <a:solidFill>
                            <a:schemeClr val="accent4"/>
                          </a:solidFill>
                          <a:ln w="19050">
                            <a:solidFill>
                              <a:schemeClr val="lt1"/>
                            </a:solidFill>
                          </a:ln>
                          <a:effectLst/>
                        </c15:spPr>
                      </c15:categoryFilterException>
                      <c15:categoryFilterException>
                        <c15:sqref>Metadata!$D$84</c15:sqref>
                        <c15:spPr xmlns:c15="http://schemas.microsoft.com/office/drawing/2012/chart">
                          <a:solidFill>
                            <a:schemeClr val="accent3"/>
                          </a:solidFill>
                          <a:ln w="19050">
                            <a:solidFill>
                              <a:schemeClr val="lt1"/>
                            </a:solidFill>
                          </a:ln>
                          <a:effectLst/>
                        </c15:spPr>
                        <c15:invertIfNegative val="0"/>
                        <c15:bubble3D val="0"/>
                      </c15:categoryFilterException>
                      <c15:categoryFilterException>
                        <c15:sqref>Metadata!$D$85</c15:sqref>
                        <c15:spPr xmlns:c15="http://schemas.microsoft.com/office/drawing/2012/chart">
                          <a:solidFill>
                            <a:schemeClr val="accent3"/>
                          </a:solidFill>
                          <a:ln w="19050">
                            <a:solidFill>
                              <a:schemeClr val="lt1"/>
                            </a:solidFill>
                          </a:ln>
                          <a:effectLst/>
                        </c15:spPr>
                        <c15:invertIfNegative val="0"/>
                        <c15:bubble3D val="0"/>
                      </c15:categoryFilterException>
                    </c15:categoryFilterExceptions>
                  </c:ext>
                </c:extLst>
              </c15:ser>
            </c15:filteredBarSeries>
          </c:ext>
        </c:extLst>
      </c:barChart>
      <c:catAx>
        <c:axId val="3511684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351168864"/>
        <c:crosses val="autoZero"/>
        <c:auto val="1"/>
        <c:lblAlgn val="ctr"/>
        <c:lblOffset val="100"/>
        <c:noMultiLvlLbl val="0"/>
      </c:catAx>
      <c:valAx>
        <c:axId val="351168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351168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 Rates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0.2608695652173913</c:v>
                </c:pt>
                <c:pt idx="1">
                  <c:v>0</c:v>
                </c:pt>
                <c:pt idx="2">
                  <c:v>0.2608695652173913</c:v>
                </c:pt>
                <c:pt idx="3" formatCode="0.0%">
                  <c:v>0.73913043478260865</c:v>
                </c:pt>
              </c:numCache>
            </c:numRef>
          </c:val>
          <c:extLst xmlns:c16r2="http://schemas.microsoft.com/office/drawing/2015/06/chart">
            <c:ext xmlns:c16="http://schemas.microsoft.com/office/drawing/2014/chart" uri="{C3380CC4-5D6E-409C-BE32-E72D297353CC}">
              <c16:uniqueId val="{00000002-A705-4510-804A-DF30F59F3FFD}"/>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ext>
              </c:extLst>
              <c:f>Metadata!$C$78:$C$81</c:f>
              <c:numCache>
                <c:formatCode>0.0%</c:formatCode>
                <c:ptCount val="4"/>
                <c:pt idx="0">
                  <c:v>0.12594265045928729</c:v>
                </c:pt>
                <c:pt idx="1">
                  <c:v>2.0514073880793019E-2</c:v>
                </c:pt>
                <c:pt idx="2">
                  <c:v>0.14645672434008031</c:v>
                </c:pt>
                <c:pt idx="3">
                  <c:v>0.85354327565991972</c:v>
                </c:pt>
              </c:numCache>
            </c:numRef>
          </c:val>
          <c:extLst xmlns:c16r2="http://schemas.microsoft.com/office/drawing/2015/06/chart">
            <c:ext xmlns:c16="http://schemas.microsoft.com/office/drawing/2014/chart" uri="{C3380CC4-5D6E-409C-BE32-E72D297353CC}">
              <c16:uniqueId val="{00000000-A705-4510-804A-DF30F59F3FFD}"/>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1-A705-4510-804A-DF30F59F3FFD}"/>
            </c:ext>
          </c:extLst>
        </c:ser>
        <c:dLbls>
          <c:dLblPos val="outEnd"/>
          <c:showLegendKey val="0"/>
          <c:showVal val="1"/>
          <c:showCatName val="0"/>
          <c:showSerName val="0"/>
          <c:showPercent val="0"/>
          <c:showBubbleSize val="0"/>
        </c:dLbls>
        <c:gapWidth val="29"/>
        <c:overlap val="-27"/>
        <c:axId val="336890664"/>
        <c:axId val="336891048"/>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A705-4510-804A-DF30F59F3FFD}"/>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15:formulaRef>
                          <c15:sqref>Metadata!$D$78:$D$81</c15:sqref>
                        </c15:formulaRef>
                      </c:ext>
                    </c:extLst>
                    <c:numCache>
                      <c:formatCode>0%</c:formatCode>
                      <c:ptCount val="4"/>
                      <c:pt idx="0" formatCode="0.00%">
                        <c:v>0.11494552608596462</c:v>
                      </c:pt>
                      <c:pt idx="1">
                        <c:v>1.9570591958166964E-2</c:v>
                      </c:pt>
                      <c:pt idx="2" formatCode="0.0%">
                        <c:v>0.13451611804413158</c:v>
                      </c:pt>
                      <c:pt idx="3"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04-A705-4510-804A-DF30F59F3FFD}"/>
                  </c:ext>
                </c:extLst>
              </c15:ser>
            </c15:filteredBarSeries>
          </c:ext>
        </c:extLst>
      </c:barChart>
      <c:catAx>
        <c:axId val="336890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36891048"/>
        <c:crosses val="autoZero"/>
        <c:auto val="1"/>
        <c:lblAlgn val="ctr"/>
        <c:lblOffset val="100"/>
        <c:noMultiLvlLbl val="0"/>
      </c:catAx>
      <c:valAx>
        <c:axId val="336891048"/>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6890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1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7"/>
          <c:order val="7"/>
          <c:tx>
            <c:strRef>
              <c:f>Metadata!$I$77</c:f>
              <c:strCache>
                <c:ptCount val="1"/>
                <c:pt idx="0">
                  <c:v>N1</c:v>
                </c:pt>
              </c:strCache>
              <c:extLst xmlns:c15="http://schemas.microsoft.com/office/drawing/2012/chart" xmlns:c16r2="http://schemas.microsoft.com/office/drawing/2015/06/chart"/>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ext>
              </c:extLst>
              <c:f>Metadata!$I$92:$I$104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7-D236-4365-AD1E-B41089BD5769}"/>
            </c:ext>
          </c:extLst>
        </c:ser>
        <c:dLbls>
          <c:showLegendKey val="0"/>
          <c:showVal val="0"/>
          <c:showCatName val="0"/>
          <c:showSerName val="0"/>
          <c:showPercent val="0"/>
          <c:showBubbleSize val="0"/>
        </c:dLbls>
        <c:gapWidth val="54"/>
        <c:overlap val="-27"/>
        <c:axId val="352445704"/>
        <c:axId val="352442176"/>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D236-4365-AD1E-B41089BD576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D236-4365-AD1E-B41089BD5769}"/>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D236-4365-AD1E-B41089BD576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D236-4365-AD1E-B41089BD576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D236-4365-AD1E-B41089BD576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D236-4365-AD1E-B41089BD576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D236-4365-AD1E-B41089BD576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D236-4365-AD1E-B41089BD576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D236-4365-AD1E-B41089BD576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D236-4365-AD1E-B41089BD576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D236-4365-AD1E-B41089BD5769}"/>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D236-4365-AD1E-B41089BD5769}"/>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D236-4365-AD1E-B41089BD576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D236-4365-AD1E-B41089BD576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D236-4365-AD1E-B41089BD576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D236-4365-AD1E-B41089BD576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D236-4365-AD1E-B41089BD576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D236-4365-AD1E-B41089BD576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D236-4365-AD1E-B41089BD576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D236-4365-AD1E-B41089BD576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D236-4365-AD1E-B41089BD576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D236-4365-AD1E-B41089BD576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D236-4365-AD1E-B41089BD576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D236-4365-AD1E-B41089BD5769}"/>
                  </c:ext>
                </c:extLst>
              </c15:ser>
            </c15:filteredBarSeries>
          </c:ext>
        </c:extLst>
      </c:barChart>
      <c:catAx>
        <c:axId val="35244570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2442176"/>
        <c:crosses val="autoZero"/>
        <c:auto val="1"/>
        <c:lblAlgn val="ctr"/>
        <c:lblOffset val="100"/>
        <c:noMultiLvlLbl val="0"/>
      </c:catAx>
      <c:valAx>
        <c:axId val="352442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244570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1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7"/>
          <c:order val="7"/>
          <c:tx>
            <c:strRef>
              <c:f>Metadata!$I$77</c:f>
              <c:strCache>
                <c:ptCount val="1"/>
                <c:pt idx="0">
                  <c:v>N1</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ext>
              </c:extLst>
              <c:f>Metadata!$I$86:$I$91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9247-4607-8E0E-8B432B83F6B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9247-4607-8E0E-8B432B83F6B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9247-4607-8E0E-8B432B83F6B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9247-4607-8E0E-8B432B83F6B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9247-4607-8E0E-8B432B83F6B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9247-4607-8E0E-8B432B83F6B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9247-4607-8E0E-8B432B83F6B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9247-4607-8E0E-8B432B83F6B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9247-4607-8E0E-8B432B83F6B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9247-4607-8E0E-8B432B83F6B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9247-4607-8E0E-8B432B83F6B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9247-4607-8E0E-8B432B83F6B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9247-4607-8E0E-8B432B83F6B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9247-4607-8E0E-8B432B83F6B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9247-4607-8E0E-8B432B83F6B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9247-4607-8E0E-8B432B83F6B2}"/>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9247-4607-8E0E-8B432B83F6B2}"/>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9247-4607-8E0E-8B432B83F6B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9247-4607-8E0E-8B432B83F6B2}"/>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9247-4607-8E0E-8B432B83F6B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9247-4607-8E0E-8B432B83F6B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9247-4607-8E0E-8B432B83F6B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9247-4607-8E0E-8B432B83F6B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9247-4607-8E0E-8B432B83F6B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9247-4607-8E0E-8B432B83F6B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2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8"/>
          <c:order val="8"/>
          <c:tx>
            <c:strRef>
              <c:f>Metadata!$J$77</c:f>
              <c:strCache>
                <c:ptCount val="1"/>
                <c:pt idx="0">
                  <c:v>N2</c:v>
                </c:pt>
              </c:strCache>
              <c:extLst xmlns:c15="http://schemas.microsoft.com/office/drawing/2012/chart" xmlns:c16r2="http://schemas.microsoft.com/office/drawing/2015/06/chart"/>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ext>
              </c:extLst>
              <c:f>Metadata!$J$92:$J$104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8-3CF8-43A3-9974-057D7B92DCE7}"/>
            </c:ext>
          </c:extLst>
        </c:ser>
        <c:dLbls>
          <c:showLegendKey val="0"/>
          <c:showVal val="0"/>
          <c:showCatName val="0"/>
          <c:showSerName val="0"/>
          <c:showPercent val="0"/>
          <c:showBubbleSize val="0"/>
        </c:dLbls>
        <c:gapWidth val="54"/>
        <c:overlap val="-27"/>
        <c:axId val="352441000"/>
        <c:axId val="35244296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3CF8-43A3-9974-057D7B92DCE7}"/>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3CF8-43A3-9974-057D7B92DCE7}"/>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3CF8-43A3-9974-057D7B92DCE7}"/>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3CF8-43A3-9974-057D7B92DCE7}"/>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3CF8-43A3-9974-057D7B92DCE7}"/>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3CF8-43A3-9974-057D7B92DCE7}"/>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3CF8-43A3-9974-057D7B92DCE7}"/>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3CF8-43A3-9974-057D7B92DCE7}"/>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3CF8-43A3-9974-057D7B92DCE7}"/>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3CF8-43A3-9974-057D7B92DCE7}"/>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3CF8-43A3-9974-057D7B92DCE7}"/>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3CF8-43A3-9974-057D7B92DCE7}"/>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3CF8-43A3-9974-057D7B92DCE7}"/>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3CF8-43A3-9974-057D7B92DCE7}"/>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3CF8-43A3-9974-057D7B92DCE7}"/>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3CF8-43A3-9974-057D7B92DCE7}"/>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3CF8-43A3-9974-057D7B92DCE7}"/>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3CF8-43A3-9974-057D7B92DCE7}"/>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3CF8-43A3-9974-057D7B92DCE7}"/>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3CF8-43A3-9974-057D7B92DCE7}"/>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3CF8-43A3-9974-057D7B92DCE7}"/>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3CF8-43A3-9974-057D7B92DCE7}"/>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3CF8-43A3-9974-057D7B92DCE7}"/>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3CF8-43A3-9974-057D7B92DCE7}"/>
                  </c:ext>
                </c:extLst>
              </c15:ser>
            </c15:filteredBarSeries>
          </c:ext>
        </c:extLst>
      </c:barChart>
      <c:catAx>
        <c:axId val="35244100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2442960"/>
        <c:crosses val="autoZero"/>
        <c:auto val="1"/>
        <c:lblAlgn val="ctr"/>
        <c:lblOffset val="100"/>
        <c:noMultiLvlLbl val="0"/>
      </c:catAx>
      <c:valAx>
        <c:axId val="352442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244100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Nursery 2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8"/>
          <c:order val="8"/>
          <c:tx>
            <c:strRef>
              <c:f>Metadata!$J$77</c:f>
              <c:strCache>
                <c:ptCount val="1"/>
                <c:pt idx="0">
                  <c:v>N2</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ext>
              </c:extLst>
              <c:f>Metadata!$J$86:$J$91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B0C6-4D66-9A8F-5B8986A68556}"/>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B0C6-4D66-9A8F-5B8986A68556}"/>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B0C6-4D66-9A8F-5B8986A68556}"/>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B0C6-4D66-9A8F-5B8986A68556}"/>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B0C6-4D66-9A8F-5B8986A68556}"/>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B0C6-4D66-9A8F-5B8986A68556}"/>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B0C6-4D66-9A8F-5B8986A68556}"/>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B0C6-4D66-9A8F-5B8986A68556}"/>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B0C6-4D66-9A8F-5B8986A68556}"/>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B0C6-4D66-9A8F-5B8986A68556}"/>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B0C6-4D66-9A8F-5B8986A68556}"/>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B0C6-4D66-9A8F-5B8986A68556}"/>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B0C6-4D66-9A8F-5B8986A68556}"/>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B0C6-4D66-9A8F-5B8986A68556}"/>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B0C6-4D66-9A8F-5B8986A68556}"/>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B0C6-4D66-9A8F-5B8986A68556}"/>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B0C6-4D66-9A8F-5B8986A68556}"/>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B0C6-4D66-9A8F-5B8986A68556}"/>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B0C6-4D66-9A8F-5B8986A68556}"/>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B0C6-4D66-9A8F-5B8986A68556}"/>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B0C6-4D66-9A8F-5B8986A68556}"/>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B0C6-4D66-9A8F-5B8986A68556}"/>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B0C6-4D66-9A8F-5B8986A68556}"/>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B0C6-4D66-9A8F-5B8986A68556}"/>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B0C6-4D66-9A8F-5B8986A68556}"/>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Reception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9"/>
          <c:order val="9"/>
          <c:tx>
            <c:strRef>
              <c:f>Metadata!$K$77</c:f>
              <c:strCache>
                <c:ptCount val="1"/>
                <c:pt idx="0">
                  <c:v>R</c:v>
                </c:pt>
              </c:strCache>
              <c:extLst xmlns:c15="http://schemas.microsoft.com/office/drawing/2012/chart" xmlns:c16r2="http://schemas.microsoft.com/office/drawing/2015/06/chart"/>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ext>
              </c:extLst>
              <c:f>Metadata!$K$92:$K$104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9-304F-4FD1-B402-A9F329E62DAF}"/>
            </c:ext>
          </c:extLst>
        </c:ser>
        <c:dLbls>
          <c:showLegendKey val="0"/>
          <c:showVal val="0"/>
          <c:showCatName val="0"/>
          <c:showSerName val="0"/>
          <c:showPercent val="0"/>
          <c:showBubbleSize val="0"/>
        </c:dLbls>
        <c:gapWidth val="54"/>
        <c:overlap val="-27"/>
        <c:axId val="352446488"/>
        <c:axId val="35244374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304F-4FD1-B402-A9F329E62DAF}"/>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304F-4FD1-B402-A9F329E62DAF}"/>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304F-4FD1-B402-A9F329E62DAF}"/>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304F-4FD1-B402-A9F329E62DAF}"/>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304F-4FD1-B402-A9F329E62DAF}"/>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304F-4FD1-B402-A9F329E62DAF}"/>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304F-4FD1-B402-A9F329E62DAF}"/>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304F-4FD1-B402-A9F329E62DAF}"/>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304F-4FD1-B402-A9F329E62DAF}"/>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304F-4FD1-B402-A9F329E62DAF}"/>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304F-4FD1-B402-A9F329E62DAF}"/>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304F-4FD1-B402-A9F329E62DAF}"/>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304F-4FD1-B402-A9F329E62DAF}"/>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304F-4FD1-B402-A9F329E62DAF}"/>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304F-4FD1-B402-A9F329E62DAF}"/>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304F-4FD1-B402-A9F329E62DAF}"/>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304F-4FD1-B402-A9F329E62DAF}"/>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304F-4FD1-B402-A9F329E62DAF}"/>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304F-4FD1-B402-A9F329E62DAF}"/>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304F-4FD1-B402-A9F329E62DAF}"/>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304F-4FD1-B402-A9F329E62DAF}"/>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304F-4FD1-B402-A9F329E62DAF}"/>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304F-4FD1-B402-A9F329E62DAF}"/>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304F-4FD1-B402-A9F329E62DAF}"/>
                  </c:ext>
                </c:extLst>
              </c15:ser>
            </c15:filteredBarSeries>
          </c:ext>
        </c:extLst>
      </c:barChart>
      <c:catAx>
        <c:axId val="35244648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2443744"/>
        <c:crosses val="autoZero"/>
        <c:auto val="1"/>
        <c:lblAlgn val="ctr"/>
        <c:lblOffset val="100"/>
        <c:noMultiLvlLbl val="0"/>
      </c:catAx>
      <c:valAx>
        <c:axId val="352443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2446488"/>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Reception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9"/>
          <c:order val="9"/>
          <c:tx>
            <c:strRef>
              <c:f>Metadata!$K$77</c:f>
              <c:strCache>
                <c:ptCount val="1"/>
                <c:pt idx="0">
                  <c:v>R</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ext>
              </c:extLst>
              <c:f>Metadata!$K$86:$K$91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9E13-4714-9529-65488A771309}"/>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9E13-4714-9529-65488A771309}"/>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9E13-4714-9529-65488A771309}"/>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9E13-4714-9529-65488A771309}"/>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9E13-4714-9529-65488A771309}"/>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9E13-4714-9529-65488A771309}"/>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9E13-4714-9529-65488A771309}"/>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9E13-4714-9529-65488A771309}"/>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9E13-4714-9529-65488A771309}"/>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9E13-4714-9529-65488A771309}"/>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9E13-4714-9529-65488A771309}"/>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9E13-4714-9529-65488A771309}"/>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9E13-4714-9529-65488A771309}"/>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9E13-4714-9529-65488A771309}"/>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9E13-4714-9529-65488A771309}"/>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9E13-4714-9529-65488A771309}"/>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9E13-4714-9529-65488A771309}"/>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9E13-4714-9529-65488A771309}"/>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9E13-4714-9529-65488A771309}"/>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9E13-4714-9529-65488A771309}"/>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9E13-4714-9529-65488A771309}"/>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9E13-4714-9529-65488A771309}"/>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9E13-4714-9529-65488A771309}"/>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9E13-4714-9529-65488A771309}"/>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9E13-4714-9529-65488A771309}"/>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a:t>
            </a:r>
            <a:r>
              <a:rPr lang="en-US" sz="2400" baseline="0"/>
              <a:t> </a:t>
            </a:r>
            <a:r>
              <a:rPr lang="en-US" sz="2400"/>
              <a:t>1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0"/>
          <c:order val="10"/>
          <c:tx>
            <c:strRef>
              <c:f>Metadata!$L$77</c:f>
              <c:strCache>
                <c:ptCount val="1"/>
                <c:pt idx="0">
                  <c:v>1</c:v>
                </c:pt>
              </c:strCache>
              <c:extLst xmlns:c15="http://schemas.microsoft.com/office/drawing/2012/chart" xmlns:c16r2="http://schemas.microsoft.com/office/drawing/2015/06/chart"/>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ext>
              </c:extLst>
              <c:f>Metadata!$L$92:$L$104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A-E7D7-49BD-8ED3-7467B73E80E1}"/>
            </c:ext>
          </c:extLst>
        </c:ser>
        <c:dLbls>
          <c:showLegendKey val="0"/>
          <c:showVal val="0"/>
          <c:showCatName val="0"/>
          <c:showSerName val="0"/>
          <c:showPercent val="0"/>
          <c:showBubbleSize val="0"/>
        </c:dLbls>
        <c:gapWidth val="54"/>
        <c:overlap val="-27"/>
        <c:axId val="352440608"/>
        <c:axId val="35244531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7D7-49BD-8ED3-7467B73E80E1}"/>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7D7-49BD-8ED3-7467B73E80E1}"/>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7D7-49BD-8ED3-7467B73E80E1}"/>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7D7-49BD-8ED3-7467B73E80E1}"/>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7D7-49BD-8ED3-7467B73E80E1}"/>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E7D7-49BD-8ED3-7467B73E80E1}"/>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7D7-49BD-8ED3-7467B73E80E1}"/>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7D7-49BD-8ED3-7467B73E80E1}"/>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7D7-49BD-8ED3-7467B73E80E1}"/>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7D7-49BD-8ED3-7467B73E80E1}"/>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7D7-49BD-8ED3-7467B73E80E1}"/>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E7D7-49BD-8ED3-7467B73E80E1}"/>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7D7-49BD-8ED3-7467B73E80E1}"/>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7D7-49BD-8ED3-7467B73E80E1}"/>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E7D7-49BD-8ED3-7467B73E80E1}"/>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7D7-49BD-8ED3-7467B73E80E1}"/>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7D7-49BD-8ED3-7467B73E80E1}"/>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7D7-49BD-8ED3-7467B73E80E1}"/>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7D7-49BD-8ED3-7467B73E80E1}"/>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7D7-49BD-8ED3-7467B73E80E1}"/>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7D7-49BD-8ED3-7467B73E80E1}"/>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7D7-49BD-8ED3-7467B73E80E1}"/>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7D7-49BD-8ED3-7467B73E80E1}"/>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7D7-49BD-8ED3-7467B73E80E1}"/>
                  </c:ext>
                </c:extLst>
              </c15:ser>
            </c15:filteredBarSeries>
          </c:ext>
        </c:extLst>
      </c:barChart>
      <c:catAx>
        <c:axId val="35244060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2445312"/>
        <c:crosses val="autoZero"/>
        <c:auto val="1"/>
        <c:lblAlgn val="ctr"/>
        <c:lblOffset val="100"/>
        <c:noMultiLvlLbl val="0"/>
      </c:catAx>
      <c:valAx>
        <c:axId val="352445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2440608"/>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a:t>
            </a:r>
            <a:r>
              <a:rPr lang="en-US" sz="2400" baseline="0"/>
              <a:t> </a:t>
            </a:r>
            <a:r>
              <a:rPr lang="en-US" sz="2400"/>
              <a:t>1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0"/>
          <c:order val="10"/>
          <c:tx>
            <c:strRef>
              <c:f>Metadata!$L$77</c:f>
              <c:strCache>
                <c:ptCount val="1"/>
                <c:pt idx="0">
                  <c:v>1</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ext>
              </c:extLst>
              <c:f>Metadata!$L$86:$L$91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4078-426F-82CA-163A14B2FA56}"/>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4078-426F-82CA-163A14B2FA56}"/>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4078-426F-82CA-163A14B2FA56}"/>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4078-426F-82CA-163A14B2FA56}"/>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4078-426F-82CA-163A14B2FA56}"/>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4078-426F-82CA-163A14B2FA56}"/>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4078-426F-82CA-163A14B2FA56}"/>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4078-426F-82CA-163A14B2FA56}"/>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4078-426F-82CA-163A14B2FA56}"/>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4078-426F-82CA-163A14B2FA56}"/>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4078-426F-82CA-163A14B2FA56}"/>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4078-426F-82CA-163A14B2FA56}"/>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4078-426F-82CA-163A14B2FA56}"/>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4078-426F-82CA-163A14B2FA56}"/>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4078-426F-82CA-163A14B2FA56}"/>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4078-426F-82CA-163A14B2FA56}"/>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4078-426F-82CA-163A14B2FA56}"/>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4078-426F-82CA-163A14B2FA56}"/>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4078-426F-82CA-163A14B2FA56}"/>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4078-426F-82CA-163A14B2FA56}"/>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4078-426F-82CA-163A14B2FA56}"/>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4078-426F-82CA-163A14B2FA56}"/>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4078-426F-82CA-163A14B2FA56}"/>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4078-426F-82CA-163A14B2FA56}"/>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4078-426F-82CA-163A14B2FA56}"/>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a:t>
            </a:r>
            <a:r>
              <a:rPr lang="en-US" sz="2400" baseline="0"/>
              <a:t> 2</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1"/>
          <c:order val="11"/>
          <c:tx>
            <c:strRef>
              <c:f>Metadata!$M$77</c:f>
              <c:strCache>
                <c:ptCount val="1"/>
                <c:pt idx="0">
                  <c:v>2</c:v>
                </c:pt>
              </c:strCache>
              <c:extLst xmlns:c15="http://schemas.microsoft.com/office/drawing/2012/chart" xmlns:c16r2="http://schemas.microsoft.com/office/drawing/2015/06/chart"/>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ext>
              </c:extLst>
              <c:f>Metadata!$M$92:$M$104</c:f>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B-77A2-4BFA-B08F-1F9034B85CC0}"/>
            </c:ext>
          </c:extLst>
        </c:ser>
        <c:dLbls>
          <c:showLegendKey val="0"/>
          <c:showVal val="0"/>
          <c:showCatName val="0"/>
          <c:showSerName val="0"/>
          <c:showPercent val="0"/>
          <c:showBubbleSize val="0"/>
        </c:dLbls>
        <c:gapWidth val="54"/>
        <c:overlap val="-27"/>
        <c:axId val="352446880"/>
        <c:axId val="35244727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77A2-4BFA-B08F-1F9034B85CC0}"/>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77A2-4BFA-B08F-1F9034B85CC0}"/>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77A2-4BFA-B08F-1F9034B85CC0}"/>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77A2-4BFA-B08F-1F9034B85CC0}"/>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77A2-4BFA-B08F-1F9034B85CC0}"/>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77A2-4BFA-B08F-1F9034B85CC0}"/>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77A2-4BFA-B08F-1F9034B85CC0}"/>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77A2-4BFA-B08F-1F9034B85CC0}"/>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77A2-4BFA-B08F-1F9034B85CC0}"/>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77A2-4BFA-B08F-1F9034B85CC0}"/>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77A2-4BFA-B08F-1F9034B85CC0}"/>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77A2-4BFA-B08F-1F9034B85CC0}"/>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77A2-4BFA-B08F-1F9034B85CC0}"/>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77A2-4BFA-B08F-1F9034B85CC0}"/>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77A2-4BFA-B08F-1F9034B85CC0}"/>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77A2-4BFA-B08F-1F9034B85CC0}"/>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77A2-4BFA-B08F-1F9034B85CC0}"/>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77A2-4BFA-B08F-1F9034B85CC0}"/>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77A2-4BFA-B08F-1F9034B85CC0}"/>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77A2-4BFA-B08F-1F9034B85CC0}"/>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77A2-4BFA-B08F-1F9034B85CC0}"/>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77A2-4BFA-B08F-1F9034B85CC0}"/>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77A2-4BFA-B08F-1F9034B85CC0}"/>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77A2-4BFA-B08F-1F9034B85CC0}"/>
                  </c:ext>
                </c:extLst>
              </c15:ser>
            </c15:filteredBarSeries>
          </c:ext>
        </c:extLst>
      </c:barChart>
      <c:catAx>
        <c:axId val="35244688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2447272"/>
        <c:crosses val="autoZero"/>
        <c:auto val="1"/>
        <c:lblAlgn val="ctr"/>
        <c:lblOffset val="100"/>
        <c:noMultiLvlLbl val="0"/>
      </c:catAx>
      <c:valAx>
        <c:axId val="352447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244688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 2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1"/>
          <c:order val="11"/>
          <c:tx>
            <c:strRef>
              <c:f>Metadata!$M$77</c:f>
              <c:strCache>
                <c:ptCount val="1"/>
                <c:pt idx="0">
                  <c:v>2</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ext>
              </c:extLst>
              <c:f>Metadata!$M$86:$M$91</c:f>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5281-4B02-95C7-F61C63496356}"/>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5281-4B02-95C7-F61C63496356}"/>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5281-4B02-95C7-F61C63496356}"/>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5281-4B02-95C7-F61C63496356}"/>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5281-4B02-95C7-F61C63496356}"/>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5281-4B02-95C7-F61C63496356}"/>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5281-4B02-95C7-F61C63496356}"/>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5281-4B02-95C7-F61C63496356}"/>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5281-4B02-95C7-F61C63496356}"/>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5281-4B02-95C7-F61C63496356}"/>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5281-4B02-95C7-F61C63496356}"/>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5281-4B02-95C7-F61C63496356}"/>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5281-4B02-95C7-F61C63496356}"/>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5281-4B02-95C7-F61C63496356}"/>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5281-4B02-95C7-F61C63496356}"/>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5281-4B02-95C7-F61C63496356}"/>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5281-4B02-95C7-F61C63496356}"/>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5281-4B02-95C7-F61C63496356}"/>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5281-4B02-95C7-F61C63496356}"/>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5281-4B02-95C7-F61C63496356}"/>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5281-4B02-95C7-F61C63496356}"/>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5281-4B02-95C7-F61C63496356}"/>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5281-4B02-95C7-F61C63496356}"/>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5281-4B02-95C7-F61C63496356}"/>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5281-4B02-95C7-F61C63496356}"/>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a:t>SEN Broad Area of Need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99291551970638"/>
          <c:y val="0.12870910502384386"/>
          <c:w val="0.86619678637731257"/>
          <c:h val="0.63622269047354996"/>
        </c:manualLayout>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98B8-4B12-AC80-21CFF85C27AC}"/>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ext>
              </c:extLst>
              <c:f>Metadata!$C$86:$C$91</c:f>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6r2="http://schemas.microsoft.com/office/drawing/2015/06/chart">
            <c:ext xmlns:c16="http://schemas.microsoft.com/office/drawing/2014/chart" uri="{C3380CC4-5D6E-409C-BE32-E72D297353CC}">
              <c16:uniqueId val="{00000000-98B8-4B12-AC80-21CFF85C27AC}"/>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1-98B8-4B12-AC80-21CFF85C27AC}"/>
            </c:ext>
          </c:extLst>
        </c:ser>
        <c:dLbls>
          <c:dLblPos val="outEnd"/>
          <c:showLegendKey val="0"/>
          <c:showVal val="1"/>
          <c:showCatName val="0"/>
          <c:showSerName val="0"/>
          <c:showPercent val="0"/>
          <c:showBubbleSize val="0"/>
        </c:dLbls>
        <c:gapWidth val="14"/>
        <c:overlap val="-27"/>
        <c:axId val="337391472"/>
        <c:axId val="337400056"/>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98B8-4B12-AC80-21CFF85C27AC}"/>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04-98B8-4B12-AC80-21CFF85C27AC}"/>
                  </c:ext>
                </c:extLst>
              </c15:ser>
            </c15:filteredBarSeries>
          </c:ext>
        </c:extLst>
      </c:barChart>
      <c:catAx>
        <c:axId val="33739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37400056"/>
        <c:crosses val="autoZero"/>
        <c:auto val="1"/>
        <c:lblAlgn val="ctr"/>
        <c:lblOffset val="100"/>
        <c:noMultiLvlLbl val="0"/>
      </c:catAx>
      <c:valAx>
        <c:axId val="337400056"/>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739147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3</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2"/>
          <c:order val="12"/>
          <c:tx>
            <c:strRef>
              <c:f>Metadata!$N$77</c:f>
              <c:strCache>
                <c:ptCount val="1"/>
                <c:pt idx="0">
                  <c:v>3</c:v>
                </c:pt>
              </c:strCache>
              <c:extLst xmlns:c15="http://schemas.microsoft.com/office/drawing/2012/chart" xmlns:c16r2="http://schemas.microsoft.com/office/drawing/2015/06/chart"/>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ext>
              </c:extLst>
              <c:f>Metadata!$N$92:$N$104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C-E537-457D-BCDB-7A384BB659E9}"/>
            </c:ext>
          </c:extLst>
        </c:ser>
        <c:dLbls>
          <c:showLegendKey val="0"/>
          <c:showVal val="0"/>
          <c:showCatName val="0"/>
          <c:showSerName val="0"/>
          <c:showPercent val="0"/>
          <c:showBubbleSize val="0"/>
        </c:dLbls>
        <c:gapWidth val="54"/>
        <c:overlap val="-27"/>
        <c:axId val="355653992"/>
        <c:axId val="35565438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537-457D-BCDB-7A384BB659E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537-457D-BCDB-7A384BB659E9}"/>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537-457D-BCDB-7A384BB659E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537-457D-BCDB-7A384BB659E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537-457D-BCDB-7A384BB659E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E537-457D-BCDB-7A384BB659E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537-457D-BCDB-7A384BB659E9}"/>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537-457D-BCDB-7A384BB659E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537-457D-BCDB-7A384BB659E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537-457D-BCDB-7A384BB659E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E537-457D-BCDB-7A384BB659E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537-457D-BCDB-7A384BB659E9}"/>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537-457D-BCDB-7A384BB659E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537-457D-BCDB-7A384BB659E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E537-457D-BCDB-7A384BB659E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537-457D-BCDB-7A384BB659E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537-457D-BCDB-7A384BB659E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537-457D-BCDB-7A384BB659E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537-457D-BCDB-7A384BB659E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537-457D-BCDB-7A384BB659E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537-457D-BCDB-7A384BB659E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537-457D-BCDB-7A384BB659E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537-457D-BCDB-7A384BB659E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537-457D-BCDB-7A384BB659E9}"/>
                  </c:ext>
                </c:extLst>
              </c15:ser>
            </c15:filteredBarSeries>
          </c:ext>
        </c:extLst>
      </c:barChart>
      <c:catAx>
        <c:axId val="35565399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5654384"/>
        <c:crosses val="autoZero"/>
        <c:auto val="1"/>
        <c:lblAlgn val="ctr"/>
        <c:lblOffset val="100"/>
        <c:noMultiLvlLbl val="0"/>
      </c:catAx>
      <c:valAx>
        <c:axId val="35565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5653992"/>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Year 3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2"/>
          <c:order val="12"/>
          <c:tx>
            <c:strRef>
              <c:f>Metadata!$N$77</c:f>
              <c:strCache>
                <c:ptCount val="1"/>
                <c:pt idx="0">
                  <c:v>3</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ext>
              </c:extLst>
              <c:f>Metadata!$N$86:$N$91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6725-4A19-A726-21586EE1843D}"/>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6725-4A19-A726-21586EE1843D}"/>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6725-4A19-A726-21586EE1843D}"/>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6725-4A19-A726-21586EE1843D}"/>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6725-4A19-A726-21586EE1843D}"/>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6725-4A19-A726-21586EE1843D}"/>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6725-4A19-A726-21586EE1843D}"/>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6725-4A19-A726-21586EE1843D}"/>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6725-4A19-A726-21586EE1843D}"/>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6725-4A19-A726-21586EE1843D}"/>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6725-4A19-A726-21586EE1843D}"/>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6725-4A19-A726-21586EE1843D}"/>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6725-4A19-A726-21586EE1843D}"/>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6725-4A19-A726-21586EE1843D}"/>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6725-4A19-A726-21586EE1843D}"/>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6725-4A19-A726-21586EE1843D}"/>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6725-4A19-A726-21586EE1843D}"/>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6725-4A19-A726-21586EE1843D}"/>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6725-4A19-A726-21586EE1843D}"/>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6725-4A19-A726-21586EE1843D}"/>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6725-4A19-A726-21586EE1843D}"/>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6725-4A19-A726-21586EE1843D}"/>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6725-4A19-A726-21586EE1843D}"/>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6725-4A19-A726-21586EE1843D}"/>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6725-4A19-A726-21586EE1843D}"/>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4</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3"/>
          <c:order val="13"/>
          <c:tx>
            <c:strRef>
              <c:f>Metadata!$O$77</c:f>
              <c:strCache>
                <c:ptCount val="1"/>
                <c:pt idx="0">
                  <c:v>4</c:v>
                </c:pt>
              </c:strCache>
              <c:extLst xmlns:c15="http://schemas.microsoft.com/office/drawing/2012/chart" xmlns:c16r2="http://schemas.microsoft.com/office/drawing/2015/06/chart"/>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ext>
              </c:extLst>
              <c:f>Metadata!$O$92:$O$104</c:f>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D-B6E3-486F-8521-37C2E4330029}"/>
            </c:ext>
          </c:extLst>
        </c:ser>
        <c:dLbls>
          <c:showLegendKey val="0"/>
          <c:showVal val="0"/>
          <c:showCatName val="0"/>
          <c:showSerName val="0"/>
          <c:showPercent val="0"/>
          <c:showBubbleSize val="0"/>
        </c:dLbls>
        <c:gapWidth val="54"/>
        <c:overlap val="-27"/>
        <c:axId val="355655560"/>
        <c:axId val="35565634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B6E3-486F-8521-37C2E433002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B6E3-486F-8521-37C2E4330029}"/>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B6E3-486F-8521-37C2E433002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B6E3-486F-8521-37C2E433002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B6E3-486F-8521-37C2E433002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B6E3-486F-8521-37C2E433002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B6E3-486F-8521-37C2E4330029}"/>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B6E3-486F-8521-37C2E433002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B6E3-486F-8521-37C2E433002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B6E3-486F-8521-37C2E433002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B6E3-486F-8521-37C2E433002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B6E3-486F-8521-37C2E4330029}"/>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B6E3-486F-8521-37C2E433002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B6E3-486F-8521-37C2E433002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B6E3-486F-8521-37C2E433002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B6E3-486F-8521-37C2E433002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B6E3-486F-8521-37C2E433002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B6E3-486F-8521-37C2E433002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B6E3-486F-8521-37C2E433002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B6E3-486F-8521-37C2E433002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B6E3-486F-8521-37C2E433002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B6E3-486F-8521-37C2E433002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B6E3-486F-8521-37C2E433002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B6E3-486F-8521-37C2E4330029}"/>
                  </c:ext>
                </c:extLst>
              </c15:ser>
            </c15:filteredBarSeries>
          </c:ext>
        </c:extLst>
      </c:barChart>
      <c:catAx>
        <c:axId val="35565556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5656344"/>
        <c:crosses val="autoZero"/>
        <c:auto val="1"/>
        <c:lblAlgn val="ctr"/>
        <c:lblOffset val="100"/>
        <c:noMultiLvlLbl val="0"/>
      </c:catAx>
      <c:valAx>
        <c:axId val="355656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565556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4</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3"/>
          <c:order val="13"/>
          <c:tx>
            <c:strRef>
              <c:f>Metadata!$O$77</c:f>
              <c:strCache>
                <c:ptCount val="1"/>
                <c:pt idx="0">
                  <c:v>4</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ext>
              </c:extLst>
              <c:f>Metadata!$O$86:$O$91</c:f>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0D5B-47CD-87A5-BE7CD10B8C34}"/>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0D5B-47CD-87A5-BE7CD10B8C34}"/>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0D5B-47CD-87A5-BE7CD10B8C34}"/>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0D5B-47CD-87A5-BE7CD10B8C34}"/>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0D5B-47CD-87A5-BE7CD10B8C34}"/>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0D5B-47CD-87A5-BE7CD10B8C34}"/>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0D5B-47CD-87A5-BE7CD10B8C34}"/>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0D5B-47CD-87A5-BE7CD10B8C34}"/>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0D5B-47CD-87A5-BE7CD10B8C34}"/>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0D5B-47CD-87A5-BE7CD10B8C34}"/>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0D5B-47CD-87A5-BE7CD10B8C34}"/>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0D5B-47CD-87A5-BE7CD10B8C34}"/>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0D5B-47CD-87A5-BE7CD10B8C34}"/>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0D5B-47CD-87A5-BE7CD10B8C34}"/>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0D5B-47CD-87A5-BE7CD10B8C34}"/>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0D5B-47CD-87A5-BE7CD10B8C34}"/>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0D5B-47CD-87A5-BE7CD10B8C34}"/>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0D5B-47CD-87A5-BE7CD10B8C34}"/>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0D5B-47CD-87A5-BE7CD10B8C34}"/>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0D5B-47CD-87A5-BE7CD10B8C34}"/>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0D5B-47CD-87A5-BE7CD10B8C34}"/>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0D5B-47CD-87A5-BE7CD10B8C34}"/>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0D5B-47CD-87A5-BE7CD10B8C34}"/>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0D5B-47CD-87A5-BE7CD10B8C34}"/>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0D5B-47CD-87A5-BE7CD10B8C34}"/>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5</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4"/>
          <c:order val="14"/>
          <c:tx>
            <c:strRef>
              <c:f>Metadata!$P$77</c:f>
              <c:strCache>
                <c:ptCount val="1"/>
                <c:pt idx="0">
                  <c:v>5</c:v>
                </c:pt>
              </c:strCache>
              <c:extLst xmlns:c15="http://schemas.microsoft.com/office/drawing/2012/chart" xmlns:c16r2="http://schemas.microsoft.com/office/drawing/2015/06/chart"/>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ext>
              </c:extLst>
              <c:f>Metadata!$P$92:$P$104</c:f>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6r2="http://schemas.microsoft.com/office/drawing/2015/06/chart">
            <c:ext xmlns:c16="http://schemas.microsoft.com/office/drawing/2014/chart" uri="{C3380CC4-5D6E-409C-BE32-E72D297353CC}">
              <c16:uniqueId val="{0000000E-16B6-48A4-B682-1D2F790B06D8}"/>
            </c:ext>
          </c:extLst>
        </c:ser>
        <c:dLbls>
          <c:showLegendKey val="0"/>
          <c:showVal val="0"/>
          <c:showCatName val="0"/>
          <c:showSerName val="0"/>
          <c:showPercent val="0"/>
          <c:showBubbleSize val="0"/>
        </c:dLbls>
        <c:gapWidth val="54"/>
        <c:overlap val="-27"/>
        <c:axId val="355656736"/>
        <c:axId val="35565242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16B6-48A4-B682-1D2F790B06D8}"/>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16B6-48A4-B682-1D2F790B06D8}"/>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16B6-48A4-B682-1D2F790B06D8}"/>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16B6-48A4-B682-1D2F790B06D8}"/>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16B6-48A4-B682-1D2F790B06D8}"/>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16B6-48A4-B682-1D2F790B06D8}"/>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16B6-48A4-B682-1D2F790B06D8}"/>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16B6-48A4-B682-1D2F790B06D8}"/>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16B6-48A4-B682-1D2F790B06D8}"/>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16B6-48A4-B682-1D2F790B06D8}"/>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16B6-48A4-B682-1D2F790B06D8}"/>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16B6-48A4-B682-1D2F790B06D8}"/>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16B6-48A4-B682-1D2F790B06D8}"/>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16B6-48A4-B682-1D2F790B06D8}"/>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16B6-48A4-B682-1D2F790B06D8}"/>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16B6-48A4-B682-1D2F790B06D8}"/>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16B6-48A4-B682-1D2F790B06D8}"/>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16B6-48A4-B682-1D2F790B06D8}"/>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16B6-48A4-B682-1D2F790B06D8}"/>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16B6-48A4-B682-1D2F790B06D8}"/>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16B6-48A4-B682-1D2F790B06D8}"/>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16B6-48A4-B682-1D2F790B06D8}"/>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16B6-48A4-B682-1D2F790B06D8}"/>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16B6-48A4-B682-1D2F790B06D8}"/>
                  </c:ext>
                </c:extLst>
              </c15:ser>
            </c15:filteredBarSeries>
          </c:ext>
        </c:extLst>
      </c:barChart>
      <c:catAx>
        <c:axId val="355656736"/>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5652424"/>
        <c:crosses val="autoZero"/>
        <c:auto val="1"/>
        <c:lblAlgn val="ctr"/>
        <c:lblOffset val="100"/>
        <c:noMultiLvlLbl val="0"/>
      </c:catAx>
      <c:valAx>
        <c:axId val="355652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5656736"/>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5</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4"/>
          <c:order val="14"/>
          <c:tx>
            <c:strRef>
              <c:f>Metadata!$P$77</c:f>
              <c:strCache>
                <c:ptCount val="1"/>
                <c:pt idx="0">
                  <c:v>5</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ext>
              </c:extLst>
              <c:f>Metadata!$P$86:$P$91</c:f>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5AC7-4DE5-A871-91A219538533}"/>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5AC7-4DE5-A871-91A219538533}"/>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5AC7-4DE5-A871-91A219538533}"/>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5AC7-4DE5-A871-91A219538533}"/>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5AC7-4DE5-A871-91A219538533}"/>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5AC7-4DE5-A871-91A219538533}"/>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5AC7-4DE5-A871-91A219538533}"/>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5AC7-4DE5-A871-91A219538533}"/>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5AC7-4DE5-A871-91A219538533}"/>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5AC7-4DE5-A871-91A219538533}"/>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5AC7-4DE5-A871-91A219538533}"/>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5AC7-4DE5-A871-91A219538533}"/>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5AC7-4DE5-A871-91A219538533}"/>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5AC7-4DE5-A871-91A219538533}"/>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5AC7-4DE5-A871-91A219538533}"/>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5AC7-4DE5-A871-91A219538533}"/>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5AC7-4DE5-A871-91A219538533}"/>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5AC7-4DE5-A871-91A219538533}"/>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5AC7-4DE5-A871-91A219538533}"/>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5AC7-4DE5-A871-91A219538533}"/>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5AC7-4DE5-A871-91A219538533}"/>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5AC7-4DE5-A871-91A219538533}"/>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5AC7-4DE5-A871-91A219538533}"/>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5AC7-4DE5-A871-91A219538533}"/>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5AC7-4DE5-A871-91A219538533}"/>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6</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5"/>
          <c:order val="15"/>
          <c:tx>
            <c:strRef>
              <c:f>Metadata!$Q$77</c:f>
              <c:strCache>
                <c:ptCount val="1"/>
                <c:pt idx="0">
                  <c:v>6</c:v>
                </c:pt>
              </c:strCache>
              <c:extLst xmlns:c15="http://schemas.microsoft.com/office/drawing/2012/chart" xmlns:c16r2="http://schemas.microsoft.com/office/drawing/2015/06/chart"/>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ext>
              </c:extLst>
              <c:f>Metadata!$Q$92:$Q$104</c:f>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F-E4B6-4475-BFC4-F3B6BBEAC78D}"/>
            </c:ext>
          </c:extLst>
        </c:ser>
        <c:dLbls>
          <c:showLegendKey val="0"/>
          <c:showVal val="0"/>
          <c:showCatName val="0"/>
          <c:showSerName val="0"/>
          <c:showPercent val="0"/>
          <c:showBubbleSize val="0"/>
        </c:dLbls>
        <c:gapWidth val="54"/>
        <c:overlap val="-27"/>
        <c:axId val="355658696"/>
        <c:axId val="35565360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4B6-4475-BFC4-F3B6BBEAC78D}"/>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4B6-4475-BFC4-F3B6BBEAC78D}"/>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4B6-4475-BFC4-F3B6BBEAC78D}"/>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4B6-4475-BFC4-F3B6BBEAC78D}"/>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4B6-4475-BFC4-F3B6BBEAC78D}"/>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0-E4B6-4475-BFC4-F3B6BBEAC78D}"/>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4B6-4475-BFC4-F3B6BBEAC78D}"/>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4B6-4475-BFC4-F3B6BBEAC78D}"/>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4B6-4475-BFC4-F3B6BBEAC78D}"/>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4B6-4475-BFC4-F3B6BBEAC78D}"/>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E4B6-4475-BFC4-F3B6BBEAC78D}"/>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4B6-4475-BFC4-F3B6BBEAC78D}"/>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E4B6-4475-BFC4-F3B6BBEAC78D}"/>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4B6-4475-BFC4-F3B6BBEAC78D}"/>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4B6-4475-BFC4-F3B6BBEAC78D}"/>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4B6-4475-BFC4-F3B6BBEAC78D}"/>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4B6-4475-BFC4-F3B6BBEAC78D}"/>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4B6-4475-BFC4-F3B6BBEAC78D}"/>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4B6-4475-BFC4-F3B6BBEAC78D}"/>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4B6-4475-BFC4-F3B6BBEAC78D}"/>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4B6-4475-BFC4-F3B6BBEAC78D}"/>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4B6-4475-BFC4-F3B6BBEAC78D}"/>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4B6-4475-BFC4-F3B6BBEAC78D}"/>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4B6-4475-BFC4-F3B6BBEAC78D}"/>
                  </c:ext>
                </c:extLst>
              </c15:ser>
            </c15:filteredBarSeries>
          </c:ext>
        </c:extLst>
      </c:barChart>
      <c:catAx>
        <c:axId val="355658696"/>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5653600"/>
        <c:crosses val="autoZero"/>
        <c:auto val="1"/>
        <c:lblAlgn val="ctr"/>
        <c:lblOffset val="100"/>
        <c:noMultiLvlLbl val="0"/>
      </c:catAx>
      <c:valAx>
        <c:axId val="355653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5658696"/>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6</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5"/>
          <c:order val="15"/>
          <c:tx>
            <c:strRef>
              <c:f>Metadata!$Q$77</c:f>
              <c:strCache>
                <c:ptCount val="1"/>
                <c:pt idx="0">
                  <c:v>6</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ext>
              </c:extLst>
              <c:f>Metadata!$Q$86:$Q$91</c:f>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22E2-40BC-A71C-6C88F1857C5F}"/>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22E2-40BC-A71C-6C88F1857C5F}"/>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22E2-40BC-A71C-6C88F1857C5F}"/>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22E2-40BC-A71C-6C88F1857C5F}"/>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22E2-40BC-A71C-6C88F1857C5F}"/>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22E2-40BC-A71C-6C88F1857C5F}"/>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22E2-40BC-A71C-6C88F1857C5F}"/>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22E2-40BC-A71C-6C88F1857C5F}"/>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22E2-40BC-A71C-6C88F1857C5F}"/>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22E2-40BC-A71C-6C88F1857C5F}"/>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22E2-40BC-A71C-6C88F1857C5F}"/>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22E2-40BC-A71C-6C88F1857C5F}"/>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22E2-40BC-A71C-6C88F1857C5F}"/>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22E2-40BC-A71C-6C88F1857C5F}"/>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22E2-40BC-A71C-6C88F1857C5F}"/>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22E2-40BC-A71C-6C88F1857C5F}"/>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22E2-40BC-A71C-6C88F1857C5F}"/>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22E2-40BC-A71C-6C88F1857C5F}"/>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22E2-40BC-A71C-6C88F1857C5F}"/>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22E2-40BC-A71C-6C88F1857C5F}"/>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22E2-40BC-A71C-6C88F1857C5F}"/>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22E2-40BC-A71C-6C88F1857C5F}"/>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22E2-40BC-A71C-6C88F1857C5F}"/>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22E2-40BC-A71C-6C88F1857C5F}"/>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22E2-40BC-A71C-6C88F1857C5F}"/>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0.2608695652173913</c:v>
                </c:pt>
                <c:pt idx="1">
                  <c:v>0</c:v>
                </c:pt>
                <c:pt idx="2">
                  <c:v>0.2608695652173913</c:v>
                </c:pt>
                <c:pt idx="3" formatCode="0.0%">
                  <c:v>0.73913043478260865</c:v>
                </c:pt>
              </c:numCache>
            </c:numRef>
          </c:val>
          <c:extLst xmlns:c16r2="http://schemas.microsoft.com/office/drawing/2015/06/chart">
            <c:ext xmlns:c16="http://schemas.microsoft.com/office/drawing/2014/chart" uri="{C3380CC4-5D6E-409C-BE32-E72D297353CC}">
              <c16:uniqueId val="{00000000-D44A-4E7D-B24F-BAA545B1459F}"/>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ext>
              </c:extLst>
              <c:f>Metadata!$D$78:$D$81</c:f>
              <c:numCache>
                <c:formatCode>0%</c:formatCode>
                <c:ptCount val="4"/>
                <c:pt idx="0" formatCode="0.00%">
                  <c:v>0.11494552608596462</c:v>
                </c:pt>
                <c:pt idx="1">
                  <c:v>1.9570591958166964E-2</c:v>
                </c:pt>
                <c:pt idx="2" formatCode="0.0%">
                  <c:v>0.13451611804413158</c:v>
                </c:pt>
                <c:pt idx="3" formatCode="0.0%">
                  <c:v>0.86548388195586845</c:v>
                </c:pt>
              </c:numCache>
            </c:numRef>
          </c:val>
          <c:extLst xmlns:c16r2="http://schemas.microsoft.com/office/drawing/2015/06/chart">
            <c:ext xmlns:c16="http://schemas.microsoft.com/office/drawing/2014/chart" uri="{C3380CC4-5D6E-409C-BE32-E72D297353CC}">
              <c16:uniqueId val="{00000004-D44A-4E7D-B24F-BAA545B1459F}"/>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2-D44A-4E7D-B24F-BAA545B1459F}"/>
            </c:ext>
          </c:extLst>
        </c:ser>
        <c:dLbls>
          <c:dLblPos val="outEnd"/>
          <c:showLegendKey val="0"/>
          <c:showVal val="1"/>
          <c:showCatName val="0"/>
          <c:showSerName val="0"/>
          <c:showPercent val="0"/>
          <c:showBubbleSize val="0"/>
        </c:dLbls>
        <c:gapWidth val="219"/>
        <c:overlap val="-27"/>
        <c:axId val="355651640"/>
        <c:axId val="355652816"/>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D44A-4E7D-B24F-BAA545B1459F}"/>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15:formulaRef>
                          <c15:sqref>Metadata!$C$78:$C$81</c15:sqref>
                        </c15:formulaRef>
                      </c:ext>
                    </c:extLst>
                    <c:numCache>
                      <c:formatCode>0.0%</c:formatCode>
                      <c:ptCount val="4"/>
                      <c:pt idx="0">
                        <c:v>0.12594265045928729</c:v>
                      </c:pt>
                      <c:pt idx="1">
                        <c:v>2.0514073880793019E-2</c:v>
                      </c:pt>
                      <c:pt idx="2">
                        <c:v>0.14645672434008031</c:v>
                      </c:pt>
                      <c:pt idx="3">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01-D44A-4E7D-B24F-BAA545B1459F}"/>
                  </c:ext>
                </c:extLst>
              </c15:ser>
            </c15:filteredBarSeries>
          </c:ext>
        </c:extLst>
      </c:barChart>
      <c:catAx>
        <c:axId val="355651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55652816"/>
        <c:crosses val="autoZero"/>
        <c:auto val="1"/>
        <c:lblAlgn val="ctr"/>
        <c:lblOffset val="100"/>
        <c:noMultiLvlLbl val="0"/>
      </c:catAx>
      <c:valAx>
        <c:axId val="355652816"/>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5565164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3F82-4F8B-BF21-1D0D5B52242E}"/>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(Metadata!$A$78:$A$79,Metadata!$A$81)</c:f>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Metadata!$F$78:$F$104</c15:sqref>
                  </c15:fullRef>
                </c:ext>
              </c:extLst>
              <c:f>(Metadata!$F$78:$F$79,Metadata!$F$81)</c:f>
              <c:numCache>
                <c:formatCode>0%</c:formatCode>
                <c:ptCount val="3"/>
                <c:pt idx="0">
                  <c:v>0.2608695652173913</c:v>
                </c:pt>
                <c:pt idx="1">
                  <c:v>0</c:v>
                </c:pt>
                <c:pt idx="2" formatCode="0.0%">
                  <c:v>0.73913043478260865</c:v>
                </c:pt>
              </c:numCache>
            </c:numRef>
          </c:val>
          <c:extLst xmlns:c16r2="http://schemas.microsoft.com/office/drawing/2015/06/chart">
            <c:ext xmlns:c16="http://schemas.microsoft.com/office/drawing/2014/chart" uri="{C3380CC4-5D6E-409C-BE32-E72D297353CC}">
              <c16:uniqueId val="{00000008-3F82-4F8B-BF21-1D0D5B52242E}"/>
            </c:ext>
            <c:ext xmlns:c15="http://schemas.microsoft.com/office/drawing/2012/chart" uri="{02D57815-91ED-43cb-92C2-25804820EDAC}">
              <c15:categoryFilterExceptions>
                <c15:categoryFilterException>
                  <c15:sqref>Metadata!$F$85</c15:sqref>
                  <c15:spPr xmlns:c15="http://schemas.microsoft.com/office/drawing/2012/chart">
                    <a:solidFill>
                      <a:schemeClr val="accent2">
                        <a:lumMod val="60000"/>
                      </a:schemeClr>
                    </a:solidFill>
                    <a:ln>
                      <a:no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A-3F82-4F8B-BF21-1D0D5B52242E}"/>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C-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uri="{02D57815-91ED-43cb-92C2-25804820EDAC}">
                        <c15:fullRef>
                          <c15:sqref>Metadata!$B$78:$B$104</c15:sqref>
                        </c15:fullRef>
                        <c15:formulaRef>
                          <c15:sqref>(Metadata!$B$78:$B$79,Metadata!$B$81)</c15:sqref>
                        </c15:formulaRef>
                      </c:ext>
                    </c:extLst>
                    <c:numCache>
                      <c:formatCode>0.0%</c:formatCode>
                      <c:ptCount val="3"/>
                      <c:pt idx="0">
                        <c:v>0.13305163079360888</c:v>
                      </c:pt>
                      <c:pt idx="1">
                        <c:v>1.4261191073550773E-2</c:v>
                      </c:pt>
                      <c:pt idx="2">
                        <c:v>0.85268717813284034</c:v>
                      </c:pt>
                    </c:numCache>
                  </c:numRef>
                </c:val>
                <c:extLst xmlns:c16r2="http://schemas.microsoft.com/office/drawing/2015/06/chart">
                  <c:ext xmlns:c16="http://schemas.microsoft.com/office/drawing/2014/chart" uri="{C3380CC4-5D6E-409C-BE32-E72D297353CC}">
                    <c16:uniqueId val="{00000011-3F82-4F8B-BF21-1D0D5B52242E}"/>
                  </c:ext>
                  <c:ext uri="{02D57815-91ED-43cb-92C2-25804820EDAC}">
                    <c15:categoryFilterExceptions>
                      <c15:categoryFilterException>
                        <c15:sqref>Metadata!$B$85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3-3F82-4F8B-BF21-1D0D5B52242E}"/>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5-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Metadata!$C$78:$C$104</c15:sqref>
                        </c15:fullRef>
                        <c15:formulaRef>
                          <c15:sqref>(Metadata!$C$78:$C$79,Metadata!$C$81)</c15:sqref>
                        </c15:formulaRef>
                      </c:ext>
                    </c:extLst>
                    <c:numCache>
                      <c:formatCode>0.0%</c:formatCode>
                      <c:ptCount val="3"/>
                      <c:pt idx="0">
                        <c:v>0.12594265045928729</c:v>
                      </c:pt>
                      <c:pt idx="1">
                        <c:v>2.0514073880793019E-2</c:v>
                      </c:pt>
                      <c:pt idx="2">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1A-3F82-4F8B-BF21-1D0D5B52242E}"/>
                  </c:ext>
                  <c:ext xmlns:c15="http://schemas.microsoft.com/office/drawing/2012/chart" uri="{02D57815-91ED-43cb-92C2-25804820EDAC}">
                    <c15:categoryFilterExceptions>
                      <c15:categoryFilterException>
                        <c15:sqref>Metadata!$C$85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C-3F82-4F8B-BF21-1D0D5B52242E}"/>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E-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Metadata!$D$78:$D$104</c15:sqref>
                        </c15:fullRef>
                        <c15:formulaRef>
                          <c15:sqref>(Metadata!$D$78:$D$79,Metadata!$D$81)</c15:sqref>
                        </c15:formulaRef>
                      </c:ext>
                    </c:extLst>
                    <c:numCache>
                      <c:formatCode>0%</c:formatCode>
                      <c:ptCount val="3"/>
                      <c:pt idx="0" formatCode="0.00%">
                        <c:v>0.11494552608596462</c:v>
                      </c:pt>
                      <c:pt idx="1">
                        <c:v>1.9570591958166964E-2</c:v>
                      </c:pt>
                      <c:pt idx="2"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23-3F82-4F8B-BF21-1D0D5B52242E}"/>
                  </c:ext>
                  <c:ext xmlns:c15="http://schemas.microsoft.com/office/drawing/2012/chart" uri="{02D57815-91ED-43cb-92C2-25804820EDAC}">
                    <c15:categoryFilterExceptions>
                      <c15:categoryFilterException>
                        <c15:sqref>Metadata!$D$85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25-3F82-4F8B-BF21-1D0D5B52242E}"/>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27-3F82-4F8B-BF21-1D0D5B52242E}"/>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Metadata!$E$78:$E$104</c15:sqref>
                        </c15:fullRef>
                        <c15:formulaRef>
                          <c15:sqref>(Metadata!$E$78:$E$79,Metadata!$E$81)</c15:sqref>
                        </c15:formulaRef>
                      </c:ext>
                    </c:extLst>
                    <c:numCache>
                      <c:formatCode>0.0%</c:formatCode>
                      <c:ptCount val="3"/>
                      <c:pt idx="0">
                        <c:v>0.12016800759146123</c:v>
                      </c:pt>
                      <c:pt idx="1">
                        <c:v>3.6402284151386168E-2</c:v>
                      </c:pt>
                      <c:pt idx="2">
                        <c:v>0.84342970825715258</c:v>
                      </c:pt>
                    </c:numCache>
                  </c:numRef>
                </c:val>
                <c:extLst xmlns:c15="http://schemas.microsoft.com/office/drawing/2012/chart" xmlns:c16r2="http://schemas.microsoft.com/office/drawing/2015/06/chart">
                  <c:ext xmlns:c16="http://schemas.microsoft.com/office/drawing/2014/chart" uri="{C3380CC4-5D6E-409C-BE32-E72D297353CC}">
                    <c16:uniqueId val="{0000002C-3F82-4F8B-BF21-1D0D5B52242E}"/>
                  </c:ext>
                  <c:ext xmlns:c15="http://schemas.microsoft.com/office/drawing/2012/chart" uri="{02D57815-91ED-43cb-92C2-25804820EDAC}">
                    <c15:categoryFilterExceptions>
                      <c15:categoryFilterException>
                        <c15:sqref>Metadata!$E$85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SEND Primary Area of Need</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2"/>
          <c:tx>
            <c:strRef>
              <c:f>Metadata!$E$77</c:f>
              <c:strCache>
                <c:ptCount val="1"/>
                <c:pt idx="0">
                  <c:v>National Overall</c:v>
                </c:pt>
              </c:strCache>
            </c:strRef>
          </c:tx>
          <c:spPr>
            <a:solidFill>
              <a:schemeClr val="accent1"/>
            </a:solidFill>
            <a:ln>
              <a:noFill/>
            </a:ln>
            <a:effectLst/>
          </c:spPr>
          <c:invertIfNegative val="0"/>
          <c:dLbls>
            <c:dLbl>
              <c:idx val="11"/>
              <c:layout>
                <c:manualLayout>
                  <c:x val="0"/>
                  <c:y val="-4.629630473467204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595-4117-B65E-78C9B145102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2-F595-4117-B65E-78C9B1451025}"/>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ext>
              </c:extLst>
              <c:f>Metadata!$D$92:$D$104</c:f>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6r2="http://schemas.microsoft.com/office/drawing/2015/06/chart">
            <c:ext xmlns:c16="http://schemas.microsoft.com/office/drawing/2014/chart" uri="{C3380CC4-5D6E-409C-BE32-E72D297353CC}">
              <c16:uniqueId val="{00000005-F595-4117-B65E-78C9B1451025}"/>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6r2="http://schemas.microsoft.com/office/drawing/2015/06/chart">
            <c:ext xmlns:c16="http://schemas.microsoft.com/office/drawing/2014/chart" uri="{C3380CC4-5D6E-409C-BE32-E72D297353CC}">
              <c16:uniqueId val="{00000003-F595-4117-B65E-78C9B1451025}"/>
            </c:ext>
          </c:extLst>
        </c:ser>
        <c:dLbls>
          <c:dLblPos val="outEnd"/>
          <c:showLegendKey val="0"/>
          <c:showVal val="1"/>
          <c:showCatName val="0"/>
          <c:showSerName val="0"/>
          <c:showPercent val="0"/>
          <c:showBubbleSize val="0"/>
        </c:dLbls>
        <c:gapWidth val="17"/>
        <c:axId val="337521888"/>
        <c:axId val="33520534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4-F595-4117-B65E-78C9B1451025}"/>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0-F595-4117-B65E-78C9B1451025}"/>
                  </c:ext>
                </c:extLst>
              </c15:ser>
            </c15:filteredBarSeries>
          </c:ext>
        </c:extLst>
      </c:barChart>
      <c:catAx>
        <c:axId val="337521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35205344"/>
        <c:crosses val="autoZero"/>
        <c:auto val="1"/>
        <c:lblAlgn val="ctr"/>
        <c:lblOffset val="100"/>
        <c:noMultiLvlLbl val="0"/>
      </c:catAx>
      <c:valAx>
        <c:axId val="335205344"/>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752188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SEN Broad of Need</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E-20AC-41DE-B562-F17824A16253}"/>
            </c:ext>
            <c:ext xmlns:c15="http://schemas.microsoft.com/office/drawing/2012/chart" uri="{02D57815-91ED-43cb-92C2-25804820EDAC}">
              <c15:categoryFilterExceptions>
                <c15:categoryFilterException>
                  <c15:sqref>Metadata!$F$85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ser>
        <c:dLbls>
          <c:dLblPos val="bestFit"/>
          <c:showLegendKey val="0"/>
          <c:showVal val="1"/>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D-20AC-41DE-B562-F17824A16253}"/>
                  </c:ext>
                  <c:ext uri="{02D57815-91ED-43cb-92C2-25804820EDAC}">
                    <c15:categoryFilterExceptions>
                      <c15:categoryFilterException>
                        <c15:sqref>Metadata!$B$85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C-20AC-41DE-B562-F17824A16253}"/>
                  </c:ext>
                  <c:ext xmlns:c15="http://schemas.microsoft.com/office/drawing/2012/chart" uri="{02D57815-91ED-43cb-92C2-25804820EDAC}">
                    <c15:categoryFilterExceptions>
                      <c15:categoryFilterException>
                        <c15:sqref>Metadata!$C$85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B-20AC-41DE-B562-F17824A16253}"/>
                  </c:ext>
                  <c:ext xmlns:c15="http://schemas.microsoft.com/office/drawing/2012/chart" uri="{02D57815-91ED-43cb-92C2-25804820EDAC}">
                    <c15:categoryFilterExceptions>
                      <c15:categoryFilterException>
                        <c15:sqref>Metadata!$D$85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A-20AC-41DE-B562-F17824A16253}"/>
                  </c:ext>
                  <c:ext xmlns:c15="http://schemas.microsoft.com/office/drawing/2012/chart" uri="{02D57815-91ED-43cb-92C2-25804820EDAC}">
                    <c15:categoryFilterExceptions>
                      <c15:categoryFilterException>
                        <c15:sqref>Metadata!$E$85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Broad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1090-472C-9365-2EB17F8DF9F1}"/>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ext>
              </c:extLst>
              <c:f>Metadata!$D$86:$D$91</c:f>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6r2="http://schemas.microsoft.com/office/drawing/2015/06/chart">
            <c:ext xmlns:c16="http://schemas.microsoft.com/office/drawing/2014/chart" uri="{C3380CC4-5D6E-409C-BE32-E72D297353CC}">
              <c16:uniqueId val="{00000004-1090-472C-9365-2EB17F8DF9F1}"/>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2-1090-472C-9365-2EB17F8DF9F1}"/>
            </c:ext>
          </c:extLst>
        </c:ser>
        <c:dLbls>
          <c:dLblPos val="outEnd"/>
          <c:showLegendKey val="0"/>
          <c:showVal val="1"/>
          <c:showCatName val="0"/>
          <c:showSerName val="0"/>
          <c:showPercent val="0"/>
          <c:showBubbleSize val="0"/>
        </c:dLbls>
        <c:gapWidth val="26"/>
        <c:overlap val="-27"/>
        <c:axId val="357293632"/>
        <c:axId val="357294024"/>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1090-472C-9365-2EB17F8DF9F1}"/>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01-1090-472C-9365-2EB17F8DF9F1}"/>
                  </c:ext>
                </c:extLst>
              </c15:ser>
            </c15:filteredBarSeries>
          </c:ext>
        </c:extLst>
      </c:barChart>
      <c:catAx>
        <c:axId val="357293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57294024"/>
        <c:crosses val="autoZero"/>
        <c:auto val="1"/>
        <c:lblAlgn val="ctr"/>
        <c:lblOffset val="100"/>
        <c:noMultiLvlLbl val="0"/>
      </c:catAx>
      <c:valAx>
        <c:axId val="357294024"/>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5729363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3"/>
          <c:order val="1"/>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ext>
              </c:extLst>
              <c:f>Metadata!$E$92:$E$104</c:f>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6r2="http://schemas.microsoft.com/office/drawing/2015/06/chart">
            <c:ext xmlns:c16="http://schemas.microsoft.com/office/drawing/2014/chart" uri="{C3380CC4-5D6E-409C-BE32-E72D297353CC}">
              <c16:uniqueId val="{00000000-4D5C-4551-B2A9-5C6F1FC0F610}"/>
            </c:ext>
          </c:extLst>
        </c:ser>
        <c:ser>
          <c:idx val="2"/>
          <c:order val="2"/>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ext>
              </c:extLst>
              <c:f>Metadata!$D$92:$D$104</c:f>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6r2="http://schemas.microsoft.com/office/drawing/2015/06/chart">
            <c:ext xmlns:c16="http://schemas.microsoft.com/office/drawing/2014/chart" uri="{C3380CC4-5D6E-409C-BE32-E72D297353CC}">
              <c16:uniqueId val="{00000004-4D5C-4551-B2A9-5C6F1FC0F610}"/>
            </c:ext>
          </c:extLst>
        </c:ser>
        <c:ser>
          <c:idx val="4"/>
          <c:order val="4"/>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6r2="http://schemas.microsoft.com/office/drawing/2015/06/chart">
            <c:ext xmlns:c16="http://schemas.microsoft.com/office/drawing/2014/chart" uri="{C3380CC4-5D6E-409C-BE32-E72D297353CC}">
              <c16:uniqueId val="{00000002-4D5C-4551-B2A9-5C6F1FC0F610}"/>
            </c:ext>
          </c:extLst>
        </c:ser>
        <c:dLbls>
          <c:showLegendKey val="0"/>
          <c:showVal val="0"/>
          <c:showCatName val="0"/>
          <c:showSerName val="0"/>
          <c:showPercent val="0"/>
          <c:showBubbleSize val="0"/>
        </c:dLbls>
        <c:gapWidth val="34"/>
        <c:axId val="357292848"/>
        <c:axId val="35729520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3-4D5C-4551-B2A9-5C6F1FC0F610}"/>
                  </c:ext>
                </c:extLst>
              </c15:ser>
            </c15:filteredBarSeries>
            <c15:filteredBarSeries>
              <c15:ser>
                <c:idx val="1"/>
                <c:order val="3"/>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1-4D5C-4551-B2A9-5C6F1FC0F610}"/>
                  </c:ext>
                </c:extLst>
              </c15:ser>
            </c15:filteredBarSeries>
          </c:ext>
        </c:extLst>
      </c:barChart>
      <c:catAx>
        <c:axId val="357292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57295200"/>
        <c:crosses val="autoZero"/>
        <c:auto val="1"/>
        <c:lblAlgn val="ctr"/>
        <c:lblOffset val="100"/>
        <c:noMultiLvlLbl val="0"/>
      </c:catAx>
      <c:valAx>
        <c:axId val="357295200"/>
        <c:scaling>
          <c:orientation val="minMax"/>
        </c:scaling>
        <c:delete val="0"/>
        <c:axPos val="b"/>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5729284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SEND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ext>
              </c:extLst>
              <c:f>Metadata!$F$92:$F$104</c:f>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6r2="http://schemas.microsoft.com/office/drawing/2015/06/chart">
            <c:ext xmlns:c16="http://schemas.microsoft.com/office/drawing/2014/chart" uri="{C3380CC4-5D6E-409C-BE32-E72D297353CC}">
              <c16:uniqueId val="{0000001C-64E4-4960-AFAB-4B701081B491}"/>
            </c:ext>
            <c:ext xmlns:c15="http://schemas.microsoft.com/office/drawing/2012/chart" uri="{02D57815-91ED-43cb-92C2-25804820EDAC}">
              <c15:categoryFilterExceptions>
                <c15:categoryFilterException>
                  <c15:sqref>Metadata!$F$85</c15:sqref>
                  <c15:spPr xmlns:c15="http://schemas.microsoft.com/office/drawing/2012/chart">
                    <a:solidFill>
                      <a:schemeClr val="accent2">
                        <a:lumMod val="60000"/>
                      </a:schemeClr>
                    </a:solidFill>
                    <a:ln>
                      <a:no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39-64E4-4960-AFAB-4B701081B491}"/>
                  </c:ext>
                  <c:ext uri="{02D57815-91ED-43cb-92C2-25804820EDAC}">
                    <c15:categoryFilterExceptions>
                      <c15:categoryFilterException>
                        <c15:sqref>Metadata!$B$85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56-64E4-4960-AFAB-4B701081B491}"/>
                  </c:ext>
                  <c:ext xmlns:c15="http://schemas.microsoft.com/office/drawing/2012/chart" uri="{02D57815-91ED-43cb-92C2-25804820EDAC}">
                    <c15:categoryFilterExceptions>
                      <c15:categoryFilterException>
                        <c15:sqref>Metadata!$C$85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73-64E4-4960-AFAB-4B701081B491}"/>
                  </c:ext>
                  <c:ext xmlns:c15="http://schemas.microsoft.com/office/drawing/2012/chart" uri="{02D57815-91ED-43cb-92C2-25804820EDAC}">
                    <c15:categoryFilterExceptions>
                      <c15:categoryFilterException>
                        <c15:sqref>Metadata!$D$85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90-64E4-4960-AFAB-4B701081B491}"/>
                  </c:ext>
                  <c:ext xmlns:c15="http://schemas.microsoft.com/office/drawing/2012/chart" uri="{02D57815-91ED-43cb-92C2-25804820EDAC}">
                    <c15:categoryFilterExceptions>
                      <c15:categoryFilterException>
                        <c15:sqref>Metadata!$E$85</c15:sqref>
                        <c15:spPr xmlns:c15="http://schemas.microsoft.com/office/drawing/2012/chart">
                          <a:solidFill>
                            <a:schemeClr val="accent2">
                              <a:lumMod val="60000"/>
                            </a:schemeClr>
                          </a:solidFill>
                          <a:ln>
                            <a:no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Pupils with SEND by Year Group</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Metadata!$A$80</c:f>
              <c:strCache>
                <c:ptCount val="1"/>
                <c:pt idx="0">
                  <c:v> Total SEN</c:v>
                </c:pt>
              </c:strCache>
            </c:strRef>
          </c:tx>
          <c:spPr>
            <a:solidFill>
              <a:schemeClr val="accent5">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ext>
              </c:extLst>
              <c:f>Metadata!$R$77:$Z$77</c:f>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Metadata!$B$80:$Z$80</c15:sqref>
                  </c15:fullRef>
                </c:ext>
              </c:extLst>
              <c:f>Metadata!$R$80:$Z$80</c:f>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6r2="http://schemas.microsoft.com/office/drawing/2015/06/chart">
            <c:ext xmlns:c16="http://schemas.microsoft.com/office/drawing/2014/chart" uri="{C3380CC4-5D6E-409C-BE32-E72D297353CC}">
              <c16:uniqueId val="{00000000-27C0-4444-9372-095D7F3A1639}"/>
            </c:ext>
          </c:extLst>
        </c:ser>
        <c:dLbls>
          <c:showLegendKey val="0"/>
          <c:showVal val="0"/>
          <c:showCatName val="0"/>
          <c:showSerName val="0"/>
          <c:showPercent val="0"/>
          <c:showBubbleSize val="0"/>
        </c:dLbls>
        <c:gapWidth val="65"/>
        <c:overlap val="-27"/>
        <c:axId val="357291280"/>
        <c:axId val="35729480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Metadata!$A$78</c15:sqref>
                        </c15:formulaRef>
                      </c:ext>
                    </c:extLst>
                    <c:strCache>
                      <c:ptCount val="1"/>
                      <c:pt idx="0">
                        <c:v>SEN Support</c:v>
                      </c:pt>
                    </c:strCache>
                  </c:strRef>
                </c:tx>
                <c:spPr>
                  <a:solidFill>
                    <a:schemeClr val="accent1"/>
                  </a:solidFill>
                  <a:ln>
                    <a:noFill/>
                  </a:ln>
                  <a:effectLst/>
                </c:spPr>
                <c:invertIfNegative val="0"/>
                <c:cat>
                  <c:strRef>
                    <c:extLst>
                      <c:ex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uri="{02D57815-91ED-43cb-92C2-25804820EDAC}">
                        <c15:fullRef>
                          <c15:sqref>Metadata!$B$78:$Z$78</c15:sqref>
                        </c15:fullRef>
                        <c15:formulaRef>
                          <c15:sqref>Metadata!$R$78:$Z$78</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6r2="http://schemas.microsoft.com/office/drawing/2015/06/chart">
                  <c:ext xmlns:c16="http://schemas.microsoft.com/office/drawing/2014/chart" uri="{C3380CC4-5D6E-409C-BE32-E72D297353CC}">
                    <c16:uniqueId val="{00000001-27C0-4444-9372-095D7F3A1639}"/>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Metadata!$A$79</c15:sqref>
                        </c15:formulaRef>
                      </c:ext>
                    </c:extLst>
                    <c:strCache>
                      <c:ptCount val="1"/>
                      <c:pt idx="0">
                        <c:v>EHC Plan or Statement</c:v>
                      </c:pt>
                    </c:strCache>
                  </c:strRef>
                </c:tx>
                <c:spPr>
                  <a:solidFill>
                    <a:schemeClr val="accent2"/>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Metadata!$B$79:$Z$79</c15:sqref>
                        </c15:fullRef>
                        <c15:formulaRef>
                          <c15:sqref>Metadata!$R$79:$Z$79</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2-27C0-4444-9372-095D7F3A1639}"/>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Metadata!$A$81</c15:sqref>
                        </c15:formulaRef>
                      </c:ext>
                    </c:extLst>
                    <c:strCache>
                      <c:ptCount val="1"/>
                      <c:pt idx="0">
                        <c:v>No SEN Provision</c:v>
                      </c:pt>
                    </c:strCache>
                  </c:strRef>
                </c:tx>
                <c:spPr>
                  <a:solidFill>
                    <a:schemeClr val="accent4"/>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Metadata!$B$81:$Z$81</c15:sqref>
                        </c15:fullRef>
                        <c15:formulaRef>
                          <c15:sqref>Metadata!$R$81:$Z$81</c15:sqref>
                        </c15:formulaRef>
                      </c:ext>
                    </c:extLst>
                    <c:numCache>
                      <c:formatCode>0.0%</c:formatCode>
                      <c:ptCount val="9"/>
                    </c:numCache>
                  </c:numRef>
                </c:val>
                <c:extLst xmlns:c15="http://schemas.microsoft.com/office/drawing/2012/chart" xmlns:c16r2="http://schemas.microsoft.com/office/drawing/2015/06/chart">
                  <c:ext xmlns:c16="http://schemas.microsoft.com/office/drawing/2014/chart" uri="{C3380CC4-5D6E-409C-BE32-E72D297353CC}">
                    <c16:uniqueId val="{00000003-27C0-4444-9372-095D7F3A1639}"/>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Metadata!$A$82</c15:sqref>
                        </c15:formulaRef>
                      </c:ext>
                    </c:extLst>
                    <c:strCache>
                      <c:ptCount val="1"/>
                      <c:pt idx="0">
                        <c:v>Male</c:v>
                      </c:pt>
                    </c:strCache>
                  </c:strRef>
                </c:tx>
                <c:spPr>
                  <a:solidFill>
                    <a:schemeClr val="accent5"/>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Metadata!$B$82:$Z$82</c15:sqref>
                        </c15:fullRef>
                        <c15:formulaRef>
                          <c15:sqref>Metadata!$R$82:$Z$82</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4-27C0-4444-9372-095D7F3A1639}"/>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Metadata!$A$83</c15:sqref>
                        </c15:formulaRef>
                      </c:ext>
                    </c:extLst>
                    <c:strCache>
                      <c:ptCount val="1"/>
                      <c:pt idx="0">
                        <c:v>Female</c:v>
                      </c:pt>
                    </c:strCache>
                  </c:strRef>
                </c:tx>
                <c:spPr>
                  <a:solidFill>
                    <a:schemeClr val="accent6"/>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Metadata!$B$83:$Z$83</c15:sqref>
                        </c15:fullRef>
                        <c15:formulaRef>
                          <c15:sqref>Metadata!$R$83:$Z$83</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5-27C0-4444-9372-095D7F3A1639}"/>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Metadata!$A$84</c15:sqref>
                        </c15:formulaRef>
                      </c:ext>
                    </c:extLst>
                    <c:strCache>
                      <c:ptCount val="1"/>
                      <c:pt idx="0">
                        <c:v>EAL</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Metadata!$B$84:$Z$84</c15:sqref>
                        </c15:fullRef>
                        <c15:formulaRef>
                          <c15:sqref>Metadata!$R$84:$Z$84</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6-27C0-4444-9372-095D7F3A1639}"/>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Metadata!$A$86</c15:sqref>
                        </c15:formulaRef>
                      </c:ext>
                    </c:extLst>
                    <c:strCache>
                      <c:ptCount val="1"/>
                      <c:pt idx="0">
                        <c:v>C&amp;L</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Metadata!$B$86:$Z$86</c15:sqref>
                        </c15:fullRef>
                        <c15:formulaRef>
                          <c15:sqref>Metadata!$R$86:$Z$86</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7-27C0-4444-9372-095D7F3A1639}"/>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Metadata!$A$87</c15:sqref>
                        </c15:formulaRef>
                      </c:ext>
                    </c:extLst>
                    <c:strCache>
                      <c:ptCount val="1"/>
                      <c:pt idx="0">
                        <c:v>SEMH</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Metadata!$B$87:$Z$87</c15:sqref>
                        </c15:fullRef>
                        <c15:formulaRef>
                          <c15:sqref>Metadata!$R$87:$Z$87</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8-27C0-4444-9372-095D7F3A1639}"/>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Metadata!$A$88</c15:sqref>
                        </c15:formulaRef>
                      </c:ext>
                    </c:extLst>
                    <c:strCache>
                      <c:ptCount val="1"/>
                      <c:pt idx="0">
                        <c:v>C&amp;I</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Metadata!$B$88:$Z$88</c15:sqref>
                        </c15:fullRef>
                        <c15:formulaRef>
                          <c15:sqref>Metadata!$R$88:$Z$88</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9-27C0-4444-9372-095D7F3A1639}"/>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Metadata!$A$89</c15:sqref>
                        </c15:formulaRef>
                      </c:ext>
                    </c:extLst>
                    <c:strCache>
                      <c:ptCount val="1"/>
                      <c:pt idx="0">
                        <c:v>S&amp;P</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Metadata!$B$89:$Z$89</c15:sqref>
                        </c15:fullRef>
                        <c15:formulaRef>
                          <c15:sqref>Metadata!$R$89:$Z$89</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A-27C0-4444-9372-095D7F3A1639}"/>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Metadata!$A$90</c15:sqref>
                        </c15:formulaRef>
                      </c:ext>
                    </c:extLst>
                    <c:strCache>
                      <c:ptCount val="1"/>
                      <c:pt idx="0">
                        <c:v>OTH</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Metadata!$B$90:$Z$90</c15:sqref>
                        </c15:fullRef>
                        <c15:formulaRef>
                          <c15:sqref>Metadata!$R$90:$Z$90</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B-27C0-4444-9372-095D7F3A1639}"/>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Metadata!$A$91</c15:sqref>
                        </c15:formulaRef>
                      </c:ext>
                    </c:extLst>
                    <c:strCache>
                      <c:ptCount val="1"/>
                      <c:pt idx="0">
                        <c:v>NSA</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Metadata!$B$91:$Z$91</c15:sqref>
                        </c15:fullRef>
                        <c15:formulaRef>
                          <c15:sqref>Metadata!$R$91:$Z$91</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C-27C0-4444-9372-095D7F3A1639}"/>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Metadata!$A$92</c15:sqref>
                        </c15:formulaRef>
                      </c:ext>
                    </c:extLst>
                    <c:strCache>
                      <c:ptCount val="1"/>
                      <c:pt idx="0">
                        <c:v>ASD</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Metadata!$B$92:$Z$92</c15:sqref>
                        </c15:fullRef>
                        <c15:formulaRef>
                          <c15:sqref>Metadata!$R$92:$Z$92</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D-27C0-4444-9372-095D7F3A1639}"/>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Metadata!$A$93</c15:sqref>
                        </c15:formulaRef>
                      </c:ext>
                    </c:extLst>
                    <c:strCache>
                      <c:ptCount val="1"/>
                      <c:pt idx="0">
                        <c:v>HI</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Metadata!$B$93:$Z$93</c15:sqref>
                        </c15:fullRef>
                        <c15:formulaRef>
                          <c15:sqref>Metadata!$R$93:$Z$93</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E-27C0-4444-9372-095D7F3A1639}"/>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Metadata!$A$94</c15:sqref>
                        </c15:formulaRef>
                      </c:ext>
                    </c:extLst>
                    <c:strCache>
                      <c:ptCount val="1"/>
                      <c:pt idx="0">
                        <c:v>MLD</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Metadata!$B$94:$Z$94</c15:sqref>
                        </c15:fullRef>
                        <c15:formulaRef>
                          <c15:sqref>Metadata!$R$94:$Z$94</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0F-27C0-4444-9372-095D7F3A1639}"/>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Metadata!$A$95</c15:sqref>
                        </c15:formulaRef>
                      </c:ext>
                    </c:extLst>
                    <c:strCache>
                      <c:ptCount val="1"/>
                      <c:pt idx="0">
                        <c:v>MSI</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Metadata!$B$95:$Z$95</c15:sqref>
                        </c15:fullRef>
                        <c15:formulaRef>
                          <c15:sqref>Metadata!$R$95:$Z$95</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0-27C0-4444-9372-095D7F3A1639}"/>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Metadata!$A$96</c15:sqref>
                        </c15:formulaRef>
                      </c:ext>
                    </c:extLst>
                    <c:strCache>
                      <c:ptCount val="1"/>
                      <c:pt idx="0">
                        <c:v>OTH</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Metadata!$B$96:$Z$96</c15:sqref>
                        </c15:fullRef>
                        <c15:formulaRef>
                          <c15:sqref>Metadata!$R$96:$Z$96</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1-27C0-4444-9372-095D7F3A1639}"/>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Metadata!$A$97</c15:sqref>
                        </c15:formulaRef>
                      </c:ext>
                    </c:extLst>
                    <c:strCache>
                      <c:ptCount val="1"/>
                      <c:pt idx="0">
                        <c:v>PD</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Metadata!$B$97:$Z$97</c15:sqref>
                        </c15:fullRef>
                        <c15:formulaRef>
                          <c15:sqref>Metadata!$R$97:$Z$97</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2-27C0-4444-9372-095D7F3A1639}"/>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Metadata!$A$98</c15:sqref>
                        </c15:formulaRef>
                      </c:ext>
                    </c:extLst>
                    <c:strCache>
                      <c:ptCount val="1"/>
                      <c:pt idx="0">
                        <c:v>PMLD</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Metadata!$B$98:$Z$98</c15:sqref>
                        </c15:fullRef>
                        <c15:formulaRef>
                          <c15:sqref>Metadata!$R$98:$Z$98</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3-27C0-4444-9372-095D7F3A1639}"/>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Metadata!$A$99</c15:sqref>
                        </c15:formulaRef>
                      </c:ext>
                    </c:extLst>
                    <c:strCache>
                      <c:ptCount val="1"/>
                      <c:pt idx="0">
                        <c:v>NSA</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Metadata!$B$99:$Z$99</c15:sqref>
                        </c15:fullRef>
                        <c15:formulaRef>
                          <c15:sqref>Metadata!$R$99:$Z$99</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4-27C0-4444-9372-095D7F3A1639}"/>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Metadata!$A$100</c15:sqref>
                        </c15:formulaRef>
                      </c:ext>
                    </c:extLst>
                    <c:strCache>
                      <c:ptCount val="1"/>
                      <c:pt idx="0">
                        <c:v>SLD</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Metadata!$B$100:$Z$100</c15:sqref>
                        </c15:fullRef>
                        <c15:formulaRef>
                          <c15:sqref>Metadata!$R$100:$Z$100</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5-27C0-4444-9372-095D7F3A1639}"/>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Metadata!$A$101</c15:sqref>
                        </c15:formulaRef>
                      </c:ext>
                    </c:extLst>
                    <c:strCache>
                      <c:ptCount val="1"/>
                      <c:pt idx="0">
                        <c:v>SEMH</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Metadata!$B$101:$Z$101</c15:sqref>
                        </c15:fullRef>
                        <c15:formulaRef>
                          <c15:sqref>Metadata!$R$101:$Z$101</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6-27C0-4444-9372-095D7F3A1639}"/>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Metadata!$A$102</c15:sqref>
                        </c15:formulaRef>
                      </c:ext>
                    </c:extLst>
                    <c:strCache>
                      <c:ptCount val="1"/>
                      <c:pt idx="0">
                        <c:v>SpLD</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Metadata!$B$102:$Z$102</c15:sqref>
                        </c15:fullRef>
                        <c15:formulaRef>
                          <c15:sqref>Metadata!$R$102:$Z$102</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7-27C0-4444-9372-095D7F3A1639}"/>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Metadata!$A$103</c15:sqref>
                        </c15:formulaRef>
                      </c:ext>
                    </c:extLst>
                    <c:strCache>
                      <c:ptCount val="1"/>
                      <c:pt idx="0">
                        <c:v>SLCN</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Metadata!$B$103:$Z$103</c15:sqref>
                        </c15:fullRef>
                        <c15:formulaRef>
                          <c15:sqref>Metadata!$R$103:$Z$103</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8-27C0-4444-9372-095D7F3A1639}"/>
                  </c:ext>
                </c:extLst>
              </c15:ser>
            </c15:filteredBarSeries>
            <c15:filteredBarSeries>
              <c15:ser>
                <c:idx val="25"/>
                <c:order val="25"/>
                <c:tx>
                  <c:strRef>
                    <c:extLst xmlns:c15="http://schemas.microsoft.com/office/drawing/2012/chart" xmlns:c16r2="http://schemas.microsoft.com/office/drawing/2015/06/chart">
                      <c:ext xmlns:c15="http://schemas.microsoft.com/office/drawing/2012/chart" uri="{02D57815-91ED-43cb-92C2-25804820EDAC}">
                        <c15:formulaRef>
                          <c15:sqref>Metadata!$A$104</c15:sqref>
                        </c15:formulaRef>
                      </c:ext>
                    </c:extLst>
                    <c:strCache>
                      <c:ptCount val="1"/>
                      <c:pt idx="0">
                        <c:v>VI</c:v>
                      </c:pt>
                    </c:strCache>
                  </c:strRef>
                </c:tx>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Metadata!$B$77:$Z$77</c15:sqref>
                        </c15:fullRef>
                        <c15:formulaRef>
                          <c15:sqref>Metadata!$R$77:$Z$77</c15:sqref>
                        </c15:formulaRef>
                      </c:ext>
                    </c:extLst>
                    <c:strCache>
                      <c:ptCount val="9"/>
                      <c:pt idx="0">
                        <c:v>7</c:v>
                      </c:pt>
                      <c:pt idx="1">
                        <c:v>8</c:v>
                      </c:pt>
                      <c:pt idx="2">
                        <c:v>9</c:v>
                      </c:pt>
                      <c:pt idx="3">
                        <c:v>10</c:v>
                      </c:pt>
                      <c:pt idx="4">
                        <c:v>11</c:v>
                      </c:pt>
                      <c:pt idx="5">
                        <c:v>12</c:v>
                      </c:pt>
                      <c:pt idx="6">
                        <c:v>13</c:v>
                      </c:pt>
                      <c:pt idx="7">
                        <c:v>14</c:v>
                      </c:pt>
                      <c:pt idx="8">
                        <c:v>X</c:v>
                      </c:pt>
                    </c:strCache>
                  </c:strRef>
                </c:cat>
                <c:val>
                  <c:numRef>
                    <c:extLst>
                      <c:ext xmlns:c15="http://schemas.microsoft.com/office/drawing/2012/chart" uri="{02D57815-91ED-43cb-92C2-25804820EDAC}">
                        <c15:fullRef>
                          <c15:sqref>Metadata!$B$104:$Z$104</c15:sqref>
                        </c15:fullRef>
                        <c15:formulaRef>
                          <c15:sqref>Metadata!$R$104:$Z$104</c15:sqref>
                        </c15:formulaRef>
                      </c:ext>
                    </c:extLst>
                    <c:numCache>
                      <c:formatCode>0.0%</c:formatCode>
                      <c:ptCount val="9"/>
                      <c:pt idx="0" formatCode="0">
                        <c:v>0</c:v>
                      </c:pt>
                      <c:pt idx="1" formatCode="0">
                        <c:v>0</c:v>
                      </c:pt>
                      <c:pt idx="2" formatCode="0">
                        <c:v>0</c:v>
                      </c:pt>
                      <c:pt idx="3" formatCode="0">
                        <c:v>0</c:v>
                      </c:pt>
                      <c:pt idx="4" formatCode="0">
                        <c:v>0</c:v>
                      </c:pt>
                      <c:pt idx="5" formatCode="0">
                        <c:v>0</c:v>
                      </c:pt>
                      <c:pt idx="6" formatCode="0">
                        <c:v>0</c:v>
                      </c:pt>
                      <c:pt idx="7" formatCode="0">
                        <c:v>0</c:v>
                      </c:pt>
                      <c:pt idx="8" formatCode="0">
                        <c:v>0</c:v>
                      </c:pt>
                    </c:numCache>
                  </c:numRef>
                </c:val>
                <c:extLst xmlns:c15="http://schemas.microsoft.com/office/drawing/2012/chart" xmlns:c16r2="http://schemas.microsoft.com/office/drawing/2015/06/chart">
                  <c:ext xmlns:c16="http://schemas.microsoft.com/office/drawing/2014/chart" uri="{C3380CC4-5D6E-409C-BE32-E72D297353CC}">
                    <c16:uniqueId val="{00000019-27C0-4444-9372-095D7F3A1639}"/>
                  </c:ext>
                </c:extLst>
              </c15:ser>
            </c15:filteredBarSeries>
          </c:ext>
        </c:extLst>
      </c:barChart>
      <c:catAx>
        <c:axId val="357291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7294808"/>
        <c:crosses val="autoZero"/>
        <c:auto val="1"/>
        <c:lblAlgn val="ctr"/>
        <c:lblOffset val="100"/>
        <c:noMultiLvlLbl val="0"/>
      </c:catAx>
      <c:valAx>
        <c:axId val="357294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729128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a:t>SEN and Child</a:t>
            </a:r>
            <a:r>
              <a:rPr lang="en-GB" baseline="0"/>
              <a:t> Looked After</a:t>
            </a:r>
            <a:endParaRPr lang="en-GB"/>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Metadata!$A$41</c:f>
              <c:strCache>
                <c:ptCount val="1"/>
                <c:pt idx="0">
                  <c:v>CLA</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0C92-48B6-A27B-9ED7440B3131}"/>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0C92-48B6-A27B-9ED7440B3131}"/>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Metadata!$A$41:$A$42</c:f>
              <c:strCache>
                <c:ptCount val="2"/>
                <c:pt idx="0">
                  <c:v>CLA</c:v>
                </c:pt>
                <c:pt idx="1">
                  <c:v>NON CLA </c:v>
                </c:pt>
              </c:strCache>
            </c:strRef>
          </c:cat>
          <c:val>
            <c:numRef>
              <c:f>Metadata!$C$41:$C$42</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0C92-48B6-A27B-9ED7440B31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SEN with Pupil Premium Grant</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BBA2-4FE3-96B3-62DF026663BA}"/>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BBA2-4FE3-96B3-62DF026663BA}"/>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Metadata!$A$45:$A$46</c:f>
              <c:strCache>
                <c:ptCount val="2"/>
                <c:pt idx="0">
                  <c:v>PPG</c:v>
                </c:pt>
                <c:pt idx="1">
                  <c:v>NON PPG</c:v>
                </c:pt>
              </c:strCache>
            </c:strRef>
          </c:cat>
          <c:val>
            <c:numRef>
              <c:f>Metadata!$C$45:$C$46</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BBA2-4FE3-96B3-62DF026663BA}"/>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6-BBA2-4FE3-96B3-62DF026663BA}"/>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8-BBA2-4FE3-96B3-62DF026663BA}"/>
                    </c:ext>
                  </c:extLst>
                </c:dPt>
                <c:cat>
                  <c:strRef>
                    <c:extLst xmlns:c16r2="http://schemas.microsoft.com/office/drawing/2015/06/chart">
                      <c:ext uri="{02D57815-91ED-43cb-92C2-25804820EDAC}">
                        <c15:formulaRef>
                          <c15:sqref>Metadata!$A$45:$A$46</c15:sqref>
                        </c15:formulaRef>
                      </c:ext>
                    </c:extLst>
                    <c:strCache>
                      <c:ptCount val="2"/>
                      <c:pt idx="0">
                        <c:v>PPG</c:v>
                      </c:pt>
                      <c:pt idx="1">
                        <c:v>NON PPG</c:v>
                      </c:pt>
                    </c:strCache>
                  </c:strRef>
                </c:cat>
                <c:val>
                  <c:numRef>
                    <c:extLst xmlns:c16r2="http://schemas.microsoft.com/office/drawing/2015/06/chart">
                      <c:ext uri="{02D57815-91ED-43cb-92C2-25804820EDAC}">
                        <c15:formulaRef>
                          <c15:sqref>Metadata!$B$45:$B$46</c15:sqref>
                        </c15:formulaRef>
                      </c:ext>
                    </c:extLst>
                    <c:numCache>
                      <c:formatCode>General</c:formatCode>
                      <c:ptCount val="2"/>
                      <c:pt idx="0">
                        <c:v>0</c:v>
                      </c:pt>
                      <c:pt idx="1">
                        <c:v>6</c:v>
                      </c:pt>
                    </c:numCache>
                  </c:numRef>
                </c:val>
                <c:extLst xmlns:c16r2="http://schemas.microsoft.com/office/drawing/2015/06/chart">
                  <c:ext xmlns:c16="http://schemas.microsoft.com/office/drawing/2014/chart" uri="{C3380CC4-5D6E-409C-BE32-E72D297353CC}">
                    <c16:uniqueId val="{00000009-BBA2-4FE3-96B3-62DF026663BA}"/>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8CBB-47BF-A1E7-8C3ADF5B83D4}"/>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09-8CBB-47BF-A1E7-8C3ADF5B83D4}"/>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Metadata!$B$82</c15:sqref>
                        <c15:spPr xmlns:c15="http://schemas.microsoft.com/office/drawing/2012/chart">
                          <a:solidFill>
                            <a:schemeClr val="accent5"/>
                          </a:solidFill>
                          <a:ln w="19050">
                            <a:solidFill>
                              <a:schemeClr val="lt1"/>
                            </a:solidFill>
                          </a:ln>
                          <a:effectLst/>
                        </c15:spPr>
                        <c15:bubble3D val="0"/>
                      </c15:categoryFilterException>
                      <c15:categoryFilterException>
                        <c15:sqref>Metadata!$B$83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Metadata!$C$78:$C$85</c15:sqref>
                        </c15:fullRef>
                        <c15:formulaRef>
                          <c15:sqref>Metadata!$C$84:$C$85</c15:sqref>
                        </c15:formulaRef>
                      </c:ext>
                    </c:extLst>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0E-8CBB-47BF-A1E7-8C3ADF5B83D4}"/>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Metadata!$C$82</c15:sqref>
                        <c15:spPr xmlns:c15="http://schemas.microsoft.com/office/drawing/2012/chart">
                          <a:solidFill>
                            <a:schemeClr val="accent5"/>
                          </a:solidFill>
                          <a:ln w="19050">
                            <a:solidFill>
                              <a:schemeClr val="lt1"/>
                            </a:solidFill>
                          </a:ln>
                          <a:effectLst/>
                        </c15:spPr>
                        <c15:bubble3D val="0"/>
                      </c15:categoryFilterException>
                      <c15:categoryFilterException>
                        <c15:sqref>Metadata!$C$83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Metadata!$D$78:$D$85</c15:sqref>
                        </c15:fullRef>
                        <c15:formulaRef>
                          <c15:sqref>Metadata!$D$84:$D$85</c15:sqref>
                        </c15:formulaRef>
                      </c:ext>
                    </c:extLst>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13-8CBB-47BF-A1E7-8C3ADF5B83D4}"/>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Metadata!$D$82</c15:sqref>
                        <c15:spPr xmlns:c15="http://schemas.microsoft.com/office/drawing/2012/chart">
                          <a:solidFill>
                            <a:schemeClr val="accent5"/>
                          </a:solidFill>
                          <a:ln w="19050">
                            <a:solidFill>
                              <a:schemeClr val="lt1"/>
                            </a:solidFill>
                          </a:ln>
                          <a:effectLst/>
                        </c15:spPr>
                        <c15:bubble3D val="0"/>
                      </c15:categoryFilterException>
                      <c15:categoryFilterException>
                        <c15:sqref>Metadata!$D$83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Metadata!$E$78:$E$85</c15:sqref>
                        </c15:fullRef>
                        <c15:formulaRef>
                          <c15:sqref>Metadata!$E$84:$E$85</c15:sqref>
                        </c15:formulaRef>
                      </c:ext>
                    </c:extLst>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18-8CBB-47BF-A1E7-8C3ADF5B83D4}"/>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Metadata!$E$82</c15:sqref>
                        <c15:spPr xmlns:c15="http://schemas.microsoft.com/office/drawing/2012/chart">
                          <a:solidFill>
                            <a:schemeClr val="accent5"/>
                          </a:solidFill>
                          <a:ln w="19050">
                            <a:solidFill>
                              <a:schemeClr val="lt1"/>
                            </a:solidFill>
                          </a:ln>
                          <a:effectLst/>
                        </c15:spPr>
                        <c15:bubble3D val="0"/>
                      </c15:categoryFilterException>
                      <c15:categoryFilterException>
                        <c15:sqref>Metadata!$E$83</c15:sqref>
                        <c15:spPr xmlns:c15="http://schemas.microsoft.com/office/drawing/2012/chart">
                          <a:solidFill>
                            <a:schemeClr val="accent6"/>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with English as</a:t>
            </a:r>
            <a:r>
              <a:rPr lang="en-US" sz="2400" baseline="0"/>
              <a:t> an Additional Language</a:t>
            </a:r>
            <a:endParaRPr lang="en-US" sz="2400"/>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Pt>
            <c:idx val="0"/>
            <c:invertIfNegative val="0"/>
            <c:bubble3D val="0"/>
            <c:spPr>
              <a:solidFill>
                <a:schemeClr val="accent6"/>
              </a:solidFill>
              <a:ln w="19050">
                <a:solidFill>
                  <a:schemeClr val="lt1"/>
                </a:solidFill>
              </a:ln>
              <a:effectLst/>
            </c:spPr>
          </c:dPt>
          <c:dPt>
            <c:idx val="1"/>
            <c:invertIfNegative val="0"/>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Metadata!$F$78:$F$85</c15:sqref>
                  </c15:fullRef>
                </c:ext>
              </c:extLst>
              <c:f>Metadata!$F$84:$F$85</c:f>
              <c:numCache>
                <c:formatCode>0%</c:formatCode>
                <c:ptCount val="2"/>
                <c:pt idx="0">
                  <c:v>0</c:v>
                </c:pt>
                <c:pt idx="1">
                  <c:v>1</c:v>
                </c:pt>
              </c:numCache>
            </c:numRef>
          </c:val>
          <c:extLst xmlns:c16r2="http://schemas.microsoft.com/office/drawing/2015/06/chart">
            <c:ext xmlns:c16="http://schemas.microsoft.com/office/drawing/2014/chart" uri="{C3380CC4-5D6E-409C-BE32-E72D297353CC}">
              <c16:uniqueId val="{00000004-D3C8-4FF4-859A-3B92BFF81196}"/>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s>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Metadata!$D$78:$D$85</c15:sqref>
                  </c15:fullRef>
                </c:ext>
              </c:extLst>
              <c:f>Metadata!$D$84:$D$85</c:f>
              <c:numCache>
                <c:formatCode>0%</c:formatCode>
                <c:ptCount val="2"/>
                <c:pt idx="0" formatCode="0.0%">
                  <c:v>0.12112706704998372</c:v>
                </c:pt>
                <c:pt idx="1" formatCode="0.0%">
                  <c:v>0.87343646647500817</c:v>
                </c:pt>
              </c:numCache>
            </c:numRef>
          </c:val>
          <c:extLst xmlns:c15="http://schemas.microsoft.com/office/drawing/2012/chart" xmlns:c16r2="http://schemas.microsoft.com/office/drawing/2015/06/chart">
            <c:ext xmlns:c16="http://schemas.microsoft.com/office/drawing/2014/chart" uri="{C3380CC4-5D6E-409C-BE32-E72D297353CC}">
              <c16:uniqueId val="{00000018-D3C8-4FF4-859A-3B92BFF81196}"/>
            </c:ext>
            <c:ext xmlns:c15="http://schemas.microsoft.com/office/drawing/2012/chart" uri="{02D57815-91ED-43cb-92C2-25804820EDAC}">
              <c15:categoryFilterExceptions>
                <c15:categoryFilterException>
                  <c15:sqref>Metadata!$D$78</c15:sqref>
                  <c15:spPr xmlns:c15="http://schemas.microsoft.com/office/drawing/2012/chart">
                    <a:solidFill>
                      <a:schemeClr val="accent2"/>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2"/>
                    </a:solidFill>
                    <a:ln w="19050">
                      <a:solidFill>
                        <a:schemeClr val="lt1"/>
                      </a:solidFill>
                    </a:ln>
                    <a:effectLst/>
                  </c15:spPr>
                </c15:categoryFilterException>
                <c15:categoryFilterException>
                  <c15:sqref>Metadata!$D$81</c15:sqref>
                  <c15:spPr xmlns:c15="http://schemas.microsoft.com/office/drawing/2012/chart">
                    <a:solidFill>
                      <a:schemeClr val="accent2"/>
                    </a:solidFill>
                    <a:ln w="19050">
                      <a:solidFill>
                        <a:schemeClr val="lt1"/>
                      </a:solidFill>
                    </a:ln>
                    <a:effectLst/>
                  </c15:spPr>
                </c15:categoryFilterException>
                <c15:categoryFilterException>
                  <c15:sqref>Metadata!$D$82</c15:sqref>
                  <c15:spPr xmlns:c15="http://schemas.microsoft.com/office/drawing/2012/chart">
                    <a:solidFill>
                      <a:schemeClr val="accent2"/>
                    </a:solidFill>
                    <a:ln w="19050">
                      <a:solidFill>
                        <a:schemeClr val="lt1"/>
                      </a:solidFill>
                    </a:ln>
                    <a:effectLst/>
                  </c15:spPr>
                </c15:categoryFilterException>
                <c15:categoryFilterException>
                  <c15:sqref>Metadata!$D$83</c15:sqref>
                  <c15:spPr xmlns:c15="http://schemas.microsoft.com/office/drawing/2012/chart">
                    <a:solidFill>
                      <a:schemeClr val="accent2"/>
                    </a:solidFill>
                    <a:ln w="19050">
                      <a:solidFill>
                        <a:schemeClr val="lt1"/>
                      </a:solidFill>
                    </a:ln>
                    <a:effectLst/>
                  </c15:spPr>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Metadata!$A$84:$A$85</c:f>
              <c:strCache>
                <c:ptCount val="2"/>
                <c:pt idx="0">
                  <c:v>EAL</c:v>
                </c:pt>
                <c:pt idx="1">
                  <c:v>Non EAL</c:v>
                </c:pt>
              </c:strCache>
            </c:strRef>
          </c:cat>
          <c:val>
            <c:numRef>
              <c:extLst>
                <c:ext xmlns:c15="http://schemas.microsoft.com/office/drawing/2012/chart" uri="{02D57815-91ED-43cb-92C2-25804820EDAC}">
                  <c15:fullRef>
                    <c15:sqref>Metadata!$E$78:$E$85</c15:sqref>
                  </c15:fullRef>
                </c:ext>
              </c:extLst>
              <c:f>Metadata!$E$84:$E$85</c:f>
              <c:numCache>
                <c:formatCode>0.0%</c:formatCode>
                <c:ptCount val="2"/>
                <c:pt idx="0">
                  <c:v>0.15707000788601266</c:v>
                </c:pt>
                <c:pt idx="1">
                  <c:v>0.83969749408549055</c:v>
                </c:pt>
              </c:numCache>
            </c:numRef>
          </c:val>
          <c:extLst xmlns:c15="http://schemas.microsoft.com/office/drawing/2012/chart" xmlns:c16r2="http://schemas.microsoft.com/office/drawing/2015/06/chart">
            <c:ext xmlns:c16="http://schemas.microsoft.com/office/drawing/2014/chart" uri="{C3380CC4-5D6E-409C-BE32-E72D297353CC}">
              <c16:uniqueId val="{0000000E-D3C8-4FF4-859A-3B92BFF81196}"/>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2"/>
                    </a:solidFill>
                    <a:ln w="19050">
                      <a:solidFill>
                        <a:schemeClr val="lt1"/>
                      </a:solidFill>
                    </a:ln>
                    <a:effectLst/>
                  </c15:spPr>
                </c15:categoryFilterException>
                <c15:categoryFilterException>
                  <c15:sqref>Metadata!$E$80</c15:sqref>
                  <c15:spPr xmlns:c15="http://schemas.microsoft.com/office/drawing/2012/chart">
                    <a:solidFill>
                      <a:schemeClr val="accent3"/>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Metadata!$E$82</c15:sqref>
                  <c15:spPr xmlns:c15="http://schemas.microsoft.com/office/drawing/2012/chart">
                    <a:solidFill>
                      <a:schemeClr val="accent5"/>
                    </a:solidFill>
                    <a:ln w="19050">
                      <a:solidFill>
                        <a:schemeClr val="lt1"/>
                      </a:solidFill>
                    </a:ln>
                    <a:effectLst/>
                  </c15:spPr>
                </c15:categoryFilterException>
                <c15:categoryFilterException>
                  <c15:sqref>Metadata!$E$83</c15:sqref>
                  <c15:spPr xmlns:c15="http://schemas.microsoft.com/office/drawing/2012/chart">
                    <a:solidFill>
                      <a:schemeClr val="accent6"/>
                    </a:solidFill>
                    <a:ln w="19050">
                      <a:solidFill>
                        <a:schemeClr val="lt1"/>
                      </a:solidFill>
                    </a:ln>
                    <a:effectLst/>
                  </c15:spPr>
                </c15:categoryFilterException>
              </c15:categoryFilterExceptions>
            </c:ext>
          </c:extLst>
        </c:ser>
        <c:dLbls>
          <c:showLegendKey val="0"/>
          <c:showVal val="0"/>
          <c:showCatName val="0"/>
          <c:showSerName val="0"/>
          <c:showPercent val="0"/>
          <c:showBubbleSize val="0"/>
        </c:dLbls>
        <c:gapWidth val="100"/>
        <c:axId val="357291672"/>
        <c:axId val="357296768"/>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dPt>
                <c:dPt>
                  <c:idx val="1"/>
                  <c:invertIfNegative val="0"/>
                  <c:bubble3D val="0"/>
                  <c:spPr>
                    <a:solidFill>
                      <a:schemeClr val="accent1"/>
                    </a:solidFill>
                    <a:ln w="19050">
                      <a:solidFill>
                        <a:schemeClr val="lt1"/>
                      </a:solidFill>
                    </a:ln>
                    <a:effectLst/>
                  </c:spPr>
                </c:dPt>
                <c:cat>
                  <c:strRef>
                    <c:extLst>
                      <c:ex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uri="{02D57815-91ED-43cb-92C2-25804820EDAC}">
                        <c15:fullRef>
                          <c15:sqref>Metadata!$B$78:$B$85</c15:sqref>
                        </c15:fullRef>
                        <c15:formulaRef>
                          <c15:sqref>Metadata!$B$84:$B$85</c15:sqref>
                        </c15:formulaRef>
                      </c:ext>
                    </c:extLst>
                    <c:numCache>
                      <c:formatCode>0.0%</c:formatCode>
                      <c:ptCount val="2"/>
                      <c:pt idx="0">
                        <c:v>0.3213542488347077</c:v>
                      </c:pt>
                      <c:pt idx="1">
                        <c:v>0.67274256005736821</c:v>
                      </c:pt>
                    </c:numCache>
                  </c:numRef>
                </c:val>
                <c:extLst xmlns:c16r2="http://schemas.microsoft.com/office/drawing/2015/06/chart">
                  <c:ext xmlns:c16="http://schemas.microsoft.com/office/drawing/2014/chart" uri="{C3380CC4-5D6E-409C-BE32-E72D297353CC}">
                    <c16:uniqueId val="{00000013-D3C8-4FF4-859A-3B92BFF81196}"/>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Metadata!$B$82</c15:sqref>
                        <c15:spPr xmlns:c15="http://schemas.microsoft.com/office/drawing/2012/chart">
                          <a:solidFill>
                            <a:schemeClr val="accent5"/>
                          </a:solidFill>
                          <a:ln w="19050">
                            <a:solidFill>
                              <a:schemeClr val="lt1"/>
                            </a:solidFill>
                          </a:ln>
                          <a:effectLst/>
                        </c15:spPr>
                      </c15:categoryFilterException>
                      <c15:categoryFilterException>
                        <c15:sqref>Metadata!$B$83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15:formulaRef>
                          <c15:sqref>Metadata!$A$84:$A$85</c15:sqref>
                        </c15:formulaRef>
                      </c:ext>
                    </c:extLst>
                    <c:strCache>
                      <c:ptCount val="2"/>
                      <c:pt idx="0">
                        <c:v>EAL</c:v>
                      </c:pt>
                      <c:pt idx="1">
                        <c:v>Non EAL</c:v>
                      </c:pt>
                    </c:strCache>
                  </c:strRef>
                </c:cat>
                <c:val>
                  <c:numRef>
                    <c:extLst>
                      <c:ext xmlns:c15="http://schemas.microsoft.com/office/drawing/2012/chart" uri="{02D57815-91ED-43cb-92C2-25804820EDAC}">
                        <c15:fullRef>
                          <c15:sqref>Metadata!$C$78:$C$85</c15:sqref>
                        </c15:fullRef>
                        <c15:formulaRef>
                          <c15:sqref>Metadata!$C$84:$C$85</c15:sqref>
                        </c15:formulaRef>
                      </c:ext>
                    </c:extLst>
                    <c:numCache>
                      <c:formatCode>0.0%</c:formatCode>
                      <c:ptCount val="2"/>
                      <c:pt idx="0">
                        <c:v>0.1841010377611435</c:v>
                      </c:pt>
                      <c:pt idx="1">
                        <c:v>0.81389896223885649</c:v>
                      </c:pt>
                    </c:numCache>
                  </c:numRef>
                </c:val>
                <c:extLst xmlns:c15="http://schemas.microsoft.com/office/drawing/2012/chart" xmlns:c16r2="http://schemas.microsoft.com/office/drawing/2015/06/chart">
                  <c:ext xmlns:c16="http://schemas.microsoft.com/office/drawing/2014/chart" uri="{C3380CC4-5D6E-409C-BE32-E72D297353CC}">
                    <c16:uniqueId val="{00000009-D3C8-4FF4-859A-3B92BFF81196}"/>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3"/>
                          </a:solidFill>
                          <a:ln w="19050">
                            <a:solidFill>
                              <a:schemeClr val="lt1"/>
                            </a:solidFill>
                          </a:ln>
                          <a:effectLst/>
                        </c15:spPr>
                      </c15:categoryFilterException>
                      <c15:categoryFilterException>
                        <c15:sqref>Metadata!$C$81</c15:sqref>
                        <c15:spPr xmlns:c15="http://schemas.microsoft.com/office/drawing/2012/chart">
                          <a:solidFill>
                            <a:schemeClr val="accent4"/>
                          </a:solidFill>
                          <a:ln w="19050">
                            <a:solidFill>
                              <a:schemeClr val="lt1"/>
                            </a:solidFill>
                          </a:ln>
                          <a:effectLst/>
                        </c15:spPr>
                      </c15:categoryFilterException>
                      <c15:categoryFilterException>
                        <c15:sqref>Metadata!$C$82</c15:sqref>
                        <c15:spPr xmlns:c15="http://schemas.microsoft.com/office/drawing/2012/chart">
                          <a:solidFill>
                            <a:schemeClr val="accent5"/>
                          </a:solidFill>
                          <a:ln w="19050">
                            <a:solidFill>
                              <a:schemeClr val="lt1"/>
                            </a:solidFill>
                          </a:ln>
                          <a:effectLst/>
                        </c15:spPr>
                      </c15:categoryFilterException>
                      <c15:categoryFilterException>
                        <c15:sqref>Metadata!$C$83</c15:sqref>
                        <c15:spPr xmlns:c15="http://schemas.microsoft.com/office/drawing/2012/chart">
                          <a:solidFill>
                            <a:schemeClr val="accent6"/>
                          </a:solidFill>
                          <a:ln w="19050">
                            <a:solidFill>
                              <a:schemeClr val="lt1"/>
                            </a:solidFill>
                          </a:ln>
                          <a:effectLst/>
                        </c15:spPr>
                      </c15:categoryFilterException>
                    </c15:categoryFilterExceptions>
                  </c:ext>
                </c:extLst>
              </c15:ser>
            </c15:filteredBarSeries>
          </c:ext>
        </c:extLst>
      </c:barChart>
      <c:catAx>
        <c:axId val="3572916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357296768"/>
        <c:crosses val="autoZero"/>
        <c:auto val="1"/>
        <c:lblAlgn val="ctr"/>
        <c:lblOffset val="100"/>
        <c:noMultiLvlLbl val="0"/>
      </c:catAx>
      <c:valAx>
        <c:axId val="357296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357291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2000" b="0" i="0" u="none" strike="noStrike" kern="1200" baseline="0">
                    <a:solidFill>
                      <a:schemeClr val="tx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0.21739130434782608</c:v>
                </c:pt>
                <c:pt idx="1">
                  <c:v>4.3478260869565216E-2</c:v>
                </c:pt>
              </c:numCache>
            </c:numRef>
          </c:val>
          <c:extLst xmlns:c16r2="http://schemas.microsoft.com/office/drawing/2015/06/chart">
            <c:ext xmlns:c16="http://schemas.microsoft.com/office/drawing/2014/chart" uri="{C3380CC4-5D6E-409C-BE32-E72D297353CC}">
              <c16:uniqueId val="{00000004-208C-4A14-864F-08C2888DA449}"/>
            </c:ext>
            <c:ext xmlns:c15="http://schemas.microsoft.com/office/drawing/2012/chart" uri="{02D57815-91ED-43cb-92C2-25804820EDAC}">
              <c15:categoryFilterExceptions>
                <c15:categoryFilterException>
                  <c15:sqref>Metadata!$F$78</c15:sqref>
                  <c15:spPr xmlns:c15="http://schemas.microsoft.com/office/drawing/2012/chart">
                    <a:solidFill>
                      <a:schemeClr val="accent1"/>
                    </a:solidFill>
                    <a:ln w="19050">
                      <a:solidFill>
                        <a:schemeClr val="lt1"/>
                      </a:solidFill>
                    </a:ln>
                    <a:effectLst/>
                  </c15:spPr>
                  <c15:bubble3D val="0"/>
                </c15:categoryFilterException>
                <c15:categoryFilterException>
                  <c15:sqref>Metadata!$F$79</c15:sqref>
                  <c15:spPr xmlns:c15="http://schemas.microsoft.com/office/drawing/2012/chart">
                    <a:solidFill>
                      <a:schemeClr val="accent2"/>
                    </a:solidFill>
                    <a:ln w="19050">
                      <a:solidFill>
                        <a:schemeClr val="lt1"/>
                      </a:solidFill>
                    </a:ln>
                    <a:effectLst/>
                  </c15:spPr>
                  <c15:bubble3D val="0"/>
                </c15:categoryFilterException>
                <c15:categoryFilterException>
                  <c15:sqref>Metadata!$F$80</c15:sqref>
                  <c15:spPr xmlns:c15="http://schemas.microsoft.com/office/drawing/2012/chart">
                    <a:solidFill>
                      <a:schemeClr val="accent3"/>
                    </a:solidFill>
                    <a:ln w="19050">
                      <a:solidFill>
                        <a:schemeClr val="lt1"/>
                      </a:solidFill>
                    </a:ln>
                    <a:effectLst/>
                  </c15:spPr>
                  <c15:bubble3D val="0"/>
                </c15:categoryFilterException>
                <c15:categoryFilterException>
                  <c15:sqref>Metadata!$F$81</c15:sqref>
                  <c15:spPr xmlns:c15="http://schemas.microsoft.com/office/drawing/2012/chart">
                    <a:solidFill>
                      <a:schemeClr val="accent4"/>
                    </a:solidFill>
                    <a:ln w="19050">
                      <a:solidFill>
                        <a:schemeClr val="lt1"/>
                      </a:solidFill>
                    </a:ln>
                    <a:effectLst/>
                  </c15:spPr>
                  <c15:bubble3D val="0"/>
                </c15:categoryFilterException>
                <c15:categoryFilterException>
                  <c15:sqref>Metadata!$F$84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Metadata!$F$85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09-208C-4A14-864F-08C2888DA449}"/>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bubble3D val="0"/>
                      </c15:categoryFilterException>
                      <c15:categoryFilterException>
                        <c15:sqref>Metadata!$B$79</c15:sqref>
                        <c15:spPr xmlns:c15="http://schemas.microsoft.com/office/drawing/2012/chart">
                          <a:solidFill>
                            <a:schemeClr val="accent2"/>
                          </a:solidFill>
                          <a:ln w="19050">
                            <a:solidFill>
                              <a:schemeClr val="lt1"/>
                            </a:solidFill>
                          </a:ln>
                          <a:effectLst/>
                        </c15:spPr>
                        <c15:bubble3D val="0"/>
                      </c15:categoryFilterException>
                      <c15:categoryFilterException>
                        <c15:sqref>Metadata!$B$80</c15:sqref>
                        <c15:spPr xmlns:c15="http://schemas.microsoft.com/office/drawing/2012/chart">
                          <a:solidFill>
                            <a:schemeClr val="accent3"/>
                          </a:solidFill>
                          <a:ln w="19050">
                            <a:solidFill>
                              <a:schemeClr val="lt1"/>
                            </a:solidFill>
                          </a:ln>
                          <a:effectLst/>
                        </c15:spPr>
                        <c15:bubble3D val="0"/>
                      </c15:categoryFilterException>
                      <c15:categoryFilterException>
                        <c15:sqref>Metadata!$B$81</c15:sqref>
                        <c15:spPr xmlns:c15="http://schemas.microsoft.com/office/drawing/2012/chart">
                          <a:solidFill>
                            <a:schemeClr val="accent4"/>
                          </a:solidFill>
                          <a:ln w="19050">
                            <a:solidFill>
                              <a:schemeClr val="lt1"/>
                            </a:solidFill>
                          </a:ln>
                          <a:effectLst/>
                        </c15:spPr>
                        <c15:bubble3D val="0"/>
                      </c15:categoryFilterException>
                      <c15:categoryFilterException>
                        <c15:sqref>Metadata!$B$84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Metadata!$B$85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Metadata!$C$78:$C$85</c15:sqref>
                        </c15:fullRef>
                        <c15:formulaRef>
                          <c15:sqref>Metadata!$C$82:$C$83</c15:sqref>
                        </c15:formulaRef>
                      </c:ext>
                    </c:extLst>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E-208C-4A14-864F-08C2888DA449}"/>
                  </c:ext>
                  <c:ext xmlns:c15="http://schemas.microsoft.com/office/drawing/2012/chart" uri="{02D57815-91ED-43cb-92C2-25804820EDAC}">
                    <c15:categoryFilterExceptions>
                      <c15:categoryFilterException>
                        <c15:sqref>Metadata!$C$78</c15:sqref>
                        <c15:spPr xmlns:c15="http://schemas.microsoft.com/office/drawing/2012/chart">
                          <a:solidFill>
                            <a:schemeClr val="accent1"/>
                          </a:solidFill>
                          <a:ln w="19050">
                            <a:solidFill>
                              <a:schemeClr val="lt1"/>
                            </a:solidFill>
                          </a:ln>
                          <a:effectLst/>
                        </c15:spPr>
                        <c15:bubble3D val="0"/>
                      </c15:categoryFilterException>
                      <c15:categoryFilterException>
                        <c15:sqref>Metadata!$C$79</c15:sqref>
                        <c15:spPr xmlns:c15="http://schemas.microsoft.com/office/drawing/2012/chart">
                          <a:solidFill>
                            <a:schemeClr val="accent2"/>
                          </a:solidFill>
                          <a:ln w="19050">
                            <a:solidFill>
                              <a:schemeClr val="lt1"/>
                            </a:solidFill>
                          </a:ln>
                          <a:effectLst/>
                        </c15:spPr>
                        <c15:bubble3D val="0"/>
                      </c15:categoryFilterException>
                      <c15:categoryFilterException>
                        <c15:sqref>Metadata!$C$80</c15:sqref>
                        <c15:spPr xmlns:c15="http://schemas.microsoft.com/office/drawing/2012/chart">
                          <a:solidFill>
                            <a:schemeClr val="accent3"/>
                          </a:solidFill>
                          <a:ln w="19050">
                            <a:solidFill>
                              <a:schemeClr val="lt1"/>
                            </a:solidFill>
                          </a:ln>
                          <a:effectLst/>
                        </c15:spPr>
                        <c15:bubble3D val="0"/>
                      </c15:categoryFilterException>
                      <c15:categoryFilterException>
                        <c15:sqref>Metadata!$C$81</c15:sqref>
                        <c15:spPr xmlns:c15="http://schemas.microsoft.com/office/drawing/2012/chart">
                          <a:solidFill>
                            <a:schemeClr val="accent4"/>
                          </a:solidFill>
                          <a:ln w="19050">
                            <a:solidFill>
                              <a:schemeClr val="lt1"/>
                            </a:solidFill>
                          </a:ln>
                          <a:effectLst/>
                        </c15:spPr>
                        <c15:bubble3D val="0"/>
                      </c15:categoryFilterException>
                      <c15:categoryFilterException>
                        <c15:sqref>Metadata!$C$84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Metadata!$C$85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Metadata!$D$78:$D$85</c15:sqref>
                        </c15:fullRef>
                        <c15:formulaRef>
                          <c15:sqref>Metadata!$D$82:$D$83</c15:sqref>
                        </c15:formulaRef>
                      </c:ext>
                    </c:extLst>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3-208C-4A14-864F-08C2888DA449}"/>
                  </c:ext>
                  <c:ext xmlns:c15="http://schemas.microsoft.com/office/drawing/2012/chart" uri="{02D57815-91ED-43cb-92C2-25804820EDAC}">
                    <c15:categoryFilterExceptions>
                      <c15:categoryFilterException>
                        <c15:sqref>Metadata!$D$78</c15:sqref>
                        <c15:spPr xmlns:c15="http://schemas.microsoft.com/office/drawing/2012/chart">
                          <a:solidFill>
                            <a:schemeClr val="accent1"/>
                          </a:solidFill>
                          <a:ln w="19050">
                            <a:solidFill>
                              <a:schemeClr val="lt1"/>
                            </a:solidFill>
                          </a:ln>
                          <a:effectLst/>
                        </c15:spPr>
                        <c15:bubble3D val="0"/>
                      </c15:categoryFilterException>
                      <c15:categoryFilterException>
                        <c15:sqref>Metadata!$D$79</c15:sqref>
                        <c15:spPr xmlns:c15="http://schemas.microsoft.com/office/drawing/2012/chart">
                          <a:solidFill>
                            <a:schemeClr val="accent2"/>
                          </a:solidFill>
                          <a:ln w="19050">
                            <a:solidFill>
                              <a:schemeClr val="lt1"/>
                            </a:solidFill>
                          </a:ln>
                          <a:effectLst/>
                        </c15:spPr>
                        <c15:bubble3D val="0"/>
                      </c15:categoryFilterException>
                      <c15:categoryFilterException>
                        <c15:sqref>Metadata!$D$80</c15:sqref>
                        <c15:spPr xmlns:c15="http://schemas.microsoft.com/office/drawing/2012/chart">
                          <a:solidFill>
                            <a:schemeClr val="accent3"/>
                          </a:solidFill>
                          <a:ln w="19050">
                            <a:solidFill>
                              <a:schemeClr val="lt1"/>
                            </a:solidFill>
                          </a:ln>
                          <a:effectLst/>
                        </c15:spPr>
                        <c15:bubble3D val="0"/>
                      </c15:categoryFilterException>
                      <c15:categoryFilterException>
                        <c15:sqref>Metadata!$D$81</c15:sqref>
                        <c15:spPr xmlns:c15="http://schemas.microsoft.com/office/drawing/2012/chart">
                          <a:solidFill>
                            <a:schemeClr val="accent4"/>
                          </a:solidFill>
                          <a:ln w="19050">
                            <a:solidFill>
                              <a:schemeClr val="lt1"/>
                            </a:solidFill>
                          </a:ln>
                          <a:effectLst/>
                        </c15:spPr>
                        <c15:bubble3D val="0"/>
                      </c15:categoryFilterException>
                      <c15:categoryFilterException>
                        <c15:sqref>Metadata!$D$84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Metadata!$D$85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5"/>
                    </a:solidFill>
                    <a:ln w="19050">
                      <a:solidFill>
                        <a:schemeClr val="lt1"/>
                      </a:solidFill>
                    </a:ln>
                    <a:effectLst/>
                  </c:spPr>
                </c:dPt>
                <c:dPt>
                  <c:idx val="1"/>
                  <c:bubble3D val="0"/>
                  <c:spPr>
                    <a:solidFill>
                      <a:schemeClr val="accent6"/>
                    </a:solidFill>
                    <a:ln w="19050">
                      <a:solidFill>
                        <a:schemeClr val="lt1"/>
                      </a:solidFill>
                    </a:ln>
                    <a:effectLst/>
                  </c:spPr>
                </c:dPt>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Metadata!$E$78:$E$85</c15:sqref>
                        </c15:fullRef>
                        <c15:formulaRef>
                          <c15:sqref>Metadata!$E$82:$E$83</c15:sqref>
                        </c15:formulaRef>
                      </c:ext>
                    </c:extLst>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18-208C-4A14-864F-08C2888DA449}"/>
                  </c:ext>
                  <c:ext xmlns:c15="http://schemas.microsoft.com/office/drawing/2012/chart" uri="{02D57815-91ED-43cb-92C2-25804820EDAC}">
                    <c15:categoryFilterExceptions>
                      <c15:categoryFilterException>
                        <c15:sqref>Metadata!$E$78</c15:sqref>
                        <c15:spPr xmlns:c15="http://schemas.microsoft.com/office/drawing/2012/chart">
                          <a:solidFill>
                            <a:schemeClr val="accent1"/>
                          </a:solidFill>
                          <a:ln w="19050">
                            <a:solidFill>
                              <a:schemeClr val="lt1"/>
                            </a:solidFill>
                          </a:ln>
                          <a:effectLst/>
                        </c15:spPr>
                        <c15:bubble3D val="0"/>
                      </c15:categoryFilterException>
                      <c15:categoryFilterException>
                        <c15:sqref>Metadata!$E$79</c15:sqref>
                        <c15:spPr xmlns:c15="http://schemas.microsoft.com/office/drawing/2012/chart">
                          <a:solidFill>
                            <a:schemeClr val="accent2"/>
                          </a:solidFill>
                          <a:ln w="19050">
                            <a:solidFill>
                              <a:schemeClr val="lt1"/>
                            </a:solidFill>
                          </a:ln>
                          <a:effectLst/>
                        </c15:spPr>
                        <c15:bubble3D val="0"/>
                      </c15:categoryFilterException>
                      <c15:categoryFilterException>
                        <c15:sqref>Metadata!$E$80</c15:sqref>
                        <c15:spPr xmlns:c15="http://schemas.microsoft.com/office/drawing/2012/chart">
                          <a:solidFill>
                            <a:schemeClr val="accent3"/>
                          </a:solidFill>
                          <a:ln w="19050">
                            <a:solidFill>
                              <a:schemeClr val="lt1"/>
                            </a:solidFill>
                          </a:ln>
                          <a:effectLst/>
                        </c15:spPr>
                        <c15:bubble3D val="0"/>
                      </c15:categoryFilterException>
                      <c15:categoryFilterException>
                        <c15:sqref>Metadata!$E$81</c15:sqref>
                        <c15:spPr xmlns:c15="http://schemas.microsoft.com/office/drawing/2012/chart">
                          <a:solidFill>
                            <a:schemeClr val="accent4"/>
                          </a:solidFill>
                          <a:ln w="19050">
                            <a:solidFill>
                              <a:schemeClr val="lt1"/>
                            </a:solidFill>
                          </a:ln>
                          <a:effectLst/>
                        </c15:spPr>
                        <c15:bubble3D val="0"/>
                      </c15:categoryFilterException>
                      <c15:categoryFilterException>
                        <c15:sqref>Metadata!$E$84</c15:sqref>
                        <c15:spPr xmlns:c15="http://schemas.microsoft.com/office/drawing/2012/chart">
                          <a:solidFill>
                            <a:schemeClr val="accent1">
                              <a:lumMod val="60000"/>
                            </a:schemeClr>
                          </a:solidFill>
                          <a:ln w="19050">
                            <a:solidFill>
                              <a:schemeClr val="lt1"/>
                            </a:solidFill>
                          </a:ln>
                          <a:effectLst/>
                        </c15:spPr>
                        <c15:bubble3D val="0"/>
                      </c15:categoryFilterException>
                      <c15:categoryFilterException>
                        <c15:sqref>Metadata!$E$85</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SEN Rates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2"/>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0.2608695652173913</c:v>
                </c:pt>
                <c:pt idx="1">
                  <c:v>0</c:v>
                </c:pt>
                <c:pt idx="2">
                  <c:v>0.2608695652173913</c:v>
                </c:pt>
                <c:pt idx="3" formatCode="0.0%">
                  <c:v>0.73913043478260865</c:v>
                </c:pt>
              </c:numCache>
            </c:numRef>
          </c:val>
          <c:extLst xmlns:c16r2="http://schemas.microsoft.com/office/drawing/2015/06/chart">
            <c:ext xmlns:c16="http://schemas.microsoft.com/office/drawing/2014/chart" uri="{C3380CC4-5D6E-409C-BE32-E72D297353CC}">
              <c16:uniqueId val="{00000002-A6F7-4D15-BA28-64A93A41367A}"/>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ext>
              </c:extLst>
              <c:f>Metadata!$D$78:$D$81</c:f>
              <c:numCache>
                <c:formatCode>0%</c:formatCode>
                <c:ptCount val="4"/>
                <c:pt idx="0" formatCode="0.00%">
                  <c:v>0.11494552608596462</c:v>
                </c:pt>
                <c:pt idx="1">
                  <c:v>1.9570591958166964E-2</c:v>
                </c:pt>
                <c:pt idx="2" formatCode="0.0%">
                  <c:v>0.13451611804413158</c:v>
                </c:pt>
                <c:pt idx="3" formatCode="0.0%">
                  <c:v>0.86548388195586845</c:v>
                </c:pt>
              </c:numCache>
            </c:numRef>
          </c:val>
          <c:extLst xmlns:c16r2="http://schemas.microsoft.com/office/drawing/2015/06/chart">
            <c:ext xmlns:c16="http://schemas.microsoft.com/office/drawing/2014/chart" uri="{C3380CC4-5D6E-409C-BE32-E72D297353CC}">
              <c16:uniqueId val="{00000004-A6F7-4D15-BA28-64A93A41367A}"/>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1-A6F7-4D15-BA28-64A93A41367A}"/>
            </c:ext>
          </c:extLst>
        </c:ser>
        <c:dLbls>
          <c:dLblPos val="outEnd"/>
          <c:showLegendKey val="0"/>
          <c:showVal val="1"/>
          <c:showCatName val="0"/>
          <c:showSerName val="0"/>
          <c:showPercent val="0"/>
          <c:showBubbleSize val="0"/>
        </c:dLbls>
        <c:gapWidth val="29"/>
        <c:overlap val="-27"/>
        <c:axId val="334741784"/>
        <c:axId val="33474452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A6F7-4D15-BA28-64A93A41367A}"/>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15:formulaRef>
                          <c15:sqref>Metadata!$C$78:$C$81</c15:sqref>
                        </c15:formulaRef>
                      </c:ext>
                    </c:extLst>
                    <c:numCache>
                      <c:formatCode>0.0%</c:formatCode>
                      <c:ptCount val="4"/>
                      <c:pt idx="0">
                        <c:v>0.12594265045928729</c:v>
                      </c:pt>
                      <c:pt idx="1">
                        <c:v>2.0514073880793019E-2</c:v>
                      </c:pt>
                      <c:pt idx="2">
                        <c:v>0.14645672434008031</c:v>
                      </c:pt>
                      <c:pt idx="3">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00-A6F7-4D15-BA28-64A93A41367A}"/>
                  </c:ext>
                </c:extLst>
              </c15:ser>
            </c15:filteredBarSeries>
          </c:ext>
        </c:extLst>
      </c:barChart>
      <c:catAx>
        <c:axId val="334741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34744528"/>
        <c:crosses val="autoZero"/>
        <c:auto val="1"/>
        <c:lblAlgn val="ctr"/>
        <c:lblOffset val="100"/>
        <c:noMultiLvlLbl val="0"/>
      </c:catAx>
      <c:valAx>
        <c:axId val="334744528"/>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474178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r>
              <a:rPr lang="en-US" sz="2400"/>
              <a:t>SEN by Gender</a:t>
            </a:r>
          </a:p>
        </c:rich>
      </c:tx>
      <c:overlay val="0"/>
      <c:spPr>
        <a:noFill/>
        <a:ln>
          <a:noFill/>
        </a:ln>
        <a:effectLst/>
      </c:spPr>
      <c:txPr>
        <a:bodyPr rot="0" spcFirstLastPara="1" vertOverflow="ellipsis" vert="horz" wrap="square" anchor="ctr" anchorCtr="1"/>
        <a:lstStyle/>
        <a:p>
          <a:pPr>
            <a:defRPr lang="en-US" sz="2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Metadata!$F$78:$F$85</c15:sqref>
                  </c15:fullRef>
                </c:ext>
              </c:extLst>
              <c:f>Metadata!$F$82:$F$83</c:f>
              <c:numCache>
                <c:formatCode>0%</c:formatCode>
                <c:ptCount val="2"/>
                <c:pt idx="0">
                  <c:v>0.21739130434782608</c:v>
                </c:pt>
                <c:pt idx="1">
                  <c:v>4.3478260869565216E-2</c:v>
                </c:pt>
              </c:numCache>
            </c:numRef>
          </c:val>
          <c:extLst xmlns:c16r2="http://schemas.microsoft.com/office/drawing/2015/06/chart">
            <c:ext xmlns:c16="http://schemas.microsoft.com/office/drawing/2014/chart" uri="{C3380CC4-5D6E-409C-BE32-E72D297353CC}">
              <c16:uniqueId val="{00000000-2247-447F-8A1D-F630E9E176B1}"/>
            </c:ext>
            <c:ext xmlns:c15="http://schemas.microsoft.com/office/drawing/2012/chart" uri="{02D57815-91ED-43cb-92C2-25804820EDAC}">
              <c15:categoryFilterExceptions>
                <c15:categoryFilterException>
                  <c15:sqref>Metadata!$F$78</c15:sqref>
                  <c15:spPr xmlns:c15="http://schemas.microsoft.com/office/drawing/2012/chart">
                    <a:solidFill>
                      <a:schemeClr val="accent6"/>
                    </a:solidFill>
                    <a:ln w="19050">
                      <a:solidFill>
                        <a:schemeClr val="lt1"/>
                      </a:solidFill>
                    </a:ln>
                    <a:effectLst/>
                  </c15:spPr>
                </c15:categoryFilterException>
                <c15:categoryFilterException>
                  <c15:sqref>Metadata!$F$79</c15:sqref>
                  <c15:spPr xmlns:c15="http://schemas.microsoft.com/office/drawing/2012/chart">
                    <a:solidFill>
                      <a:schemeClr val="accent6"/>
                    </a:solidFill>
                    <a:ln w="19050">
                      <a:solidFill>
                        <a:schemeClr val="lt1"/>
                      </a:solidFill>
                    </a:ln>
                    <a:effectLst/>
                  </c15:spPr>
                </c15:categoryFilterException>
                <c15:categoryFilterException>
                  <c15:sqref>Metadata!$F$80</c15:sqref>
                  <c15:spPr xmlns:c15="http://schemas.microsoft.com/office/drawing/2012/chart">
                    <a:solidFill>
                      <a:schemeClr val="accent6"/>
                    </a:solidFill>
                    <a:ln w="19050">
                      <a:solidFill>
                        <a:schemeClr val="lt1"/>
                      </a:solidFill>
                    </a:ln>
                    <a:effectLst/>
                  </c15:spPr>
                </c15:categoryFilterException>
                <c15:categoryFilterException>
                  <c15:sqref>Metadata!$F$81</c15:sqref>
                  <c15:spPr xmlns:c15="http://schemas.microsoft.com/office/drawing/2012/chart">
                    <a:solidFill>
                      <a:schemeClr val="accent6"/>
                    </a:solidFill>
                    <a:ln w="19050">
                      <a:solidFill>
                        <a:schemeClr val="lt1"/>
                      </a:solidFill>
                    </a:ln>
                    <a:effectLst/>
                  </c15:spPr>
                </c15:categoryFilterException>
                <c15:categoryFilterException>
                  <c15:sqref>Metadata!$F$84</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
                  <c15:sqref>Metadata!$F$85</c15:sqref>
                  <c15:spPr xmlns:c15="http://schemas.microsoft.com/office/drawing/2012/chart">
                    <a:solidFill>
                      <a:schemeClr val="accent6"/>
                    </a:solidFill>
                    <a:ln w="19050">
                      <a:solidFill>
                        <a:schemeClr val="lt1"/>
                      </a:solidFill>
                    </a:ln>
                    <a:effectLst/>
                  </c15:spPr>
                  <c15:invertIfNegative val="0"/>
                  <c15:bubble3D val="0"/>
                </c15:categoryFilterException>
              </c15:categoryFilterExceptions>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Metadata!$D$78:$D$85</c15:sqref>
                  </c15:fullRef>
                </c:ext>
              </c:extLst>
              <c:f>Metadata!$D$82:$D$83</c:f>
              <c:numCache>
                <c:formatCode>0%</c:formatCode>
                <c:ptCount val="2"/>
                <c:pt idx="0" formatCode="0.0%">
                  <c:v>8.5070927580794889E-2</c:v>
                </c:pt>
                <c:pt idx="1" formatCode="0.0%">
                  <c:v>4.9445190463336695E-2</c:v>
                </c:pt>
              </c:numCache>
            </c:numRef>
          </c:val>
          <c:extLst xmlns:c15="http://schemas.microsoft.com/office/drawing/2012/chart" xmlns:c16r2="http://schemas.microsoft.com/office/drawing/2015/06/chart">
            <c:ext xmlns:c16="http://schemas.microsoft.com/office/drawing/2014/chart" uri="{C3380CC4-5D6E-409C-BE32-E72D297353CC}">
              <c16:uniqueId val="{00000014-2247-447F-8A1D-F630E9E176B1}"/>
            </c:ext>
            <c:ext xmlns:c15="http://schemas.microsoft.com/office/drawing/2012/chart" uri="{02D57815-91ED-43cb-92C2-25804820EDAC}">
              <c15:categoryFilterExceptions>
                <c15:categoryFilterException>
                  <c15:sqref>Metadata!$D$78</c15:sqref>
                  <c15:spPr xmlns:c15="http://schemas.microsoft.com/office/drawing/2012/chart">
                    <a:solidFill>
                      <a:schemeClr val="accent2"/>
                    </a:solidFill>
                    <a:ln w="19050">
                      <a:solidFill>
                        <a:schemeClr val="lt1"/>
                      </a:solidFill>
                    </a:ln>
                    <a:effectLst/>
                  </c15:spPr>
                </c15:categoryFilterException>
                <c15:categoryFilterException>
                  <c15:sqref>Metadata!$D$79</c15:sqref>
                  <c15:spPr xmlns:c15="http://schemas.microsoft.com/office/drawing/2012/chart">
                    <a:solidFill>
                      <a:schemeClr val="accent2"/>
                    </a:solidFill>
                    <a:ln w="19050">
                      <a:solidFill>
                        <a:schemeClr val="lt1"/>
                      </a:solidFill>
                    </a:ln>
                    <a:effectLst/>
                  </c15:spPr>
                </c15:categoryFilterException>
                <c15:categoryFilterException>
                  <c15:sqref>Metadata!$D$80</c15:sqref>
                  <c15:spPr xmlns:c15="http://schemas.microsoft.com/office/drawing/2012/chart">
                    <a:solidFill>
                      <a:schemeClr val="accent2"/>
                    </a:solidFill>
                    <a:ln w="19050">
                      <a:solidFill>
                        <a:schemeClr val="lt1"/>
                      </a:solidFill>
                    </a:ln>
                    <a:effectLst/>
                  </c15:spPr>
                </c15:categoryFilterException>
                <c15:categoryFilterException>
                  <c15:sqref>Metadata!$D$81</c15:sqref>
                  <c15:spPr xmlns:c15="http://schemas.microsoft.com/office/drawing/2012/chart">
                    <a:solidFill>
                      <a:schemeClr val="accent2"/>
                    </a:solidFill>
                    <a:ln w="19050">
                      <a:solidFill>
                        <a:schemeClr val="lt1"/>
                      </a:solidFill>
                    </a:ln>
                    <a:effectLst/>
                  </c15:spPr>
                </c15:categoryFilterException>
                <c15:categoryFilterException>
                  <c15:sqref>Metadata!$D$84</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
                  <c15:sqref>Metadata!$D$85</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s>
            </c:ext>
          </c:extLst>
        </c:ser>
        <c:ser>
          <c:idx val="3"/>
          <c:order val="4"/>
          <c:tx>
            <c:strRef>
              <c:f>Metadata!$E$77</c:f>
              <c:strCache>
                <c:ptCount val="1"/>
                <c:pt idx="0">
                  <c:v>National Overall</c:v>
                </c:pt>
              </c:strCache>
            </c:strRef>
          </c:tx>
          <c:spPr>
            <a:solidFill>
              <a:schemeClr val="accent4"/>
            </a:solidFill>
            <a:ln w="19050">
              <a:solidFill>
                <a:schemeClr val="lt1"/>
              </a:solidFill>
            </a:ln>
            <a:effectLst/>
          </c:spPr>
          <c:invertIfNegative val="0"/>
          <c:dPt>
            <c:idx val="0"/>
            <c:invertIfNegative val="0"/>
            <c:bubble3D val="0"/>
            <c:spPr>
              <a:solidFill>
                <a:schemeClr val="accent4"/>
              </a:solidFill>
              <a:ln w="19050">
                <a:solidFill>
                  <a:schemeClr val="lt1"/>
                </a:solidFill>
              </a:ln>
              <a:effectLst/>
            </c:spPr>
          </c:dPt>
          <c:dPt>
            <c:idx val="1"/>
            <c:invertIfNegative val="0"/>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ext>
              </c:extLst>
              <c:f>Metadata!$A$82:$A$83</c:f>
              <c:strCache>
                <c:ptCount val="2"/>
                <c:pt idx="0">
                  <c:v>Male</c:v>
                </c:pt>
                <c:pt idx="1">
                  <c:v>Female</c:v>
                </c:pt>
              </c:strCache>
            </c:strRef>
          </c:cat>
          <c:val>
            <c:numRef>
              <c:extLst>
                <c:ext xmlns:c15="http://schemas.microsoft.com/office/drawing/2012/chart" uri="{02D57815-91ED-43cb-92C2-25804820EDAC}">
                  <c15:fullRef>
                    <c15:sqref>Metadata!$E$78:$E$85</c15:sqref>
                  </c15:fullRef>
                </c:ext>
              </c:extLst>
              <c:f>Metadata!$E$82:$E$83</c:f>
              <c:numCache>
                <c:formatCode>0.0%</c:formatCode>
                <c:ptCount val="2"/>
                <c:pt idx="0">
                  <c:v>0.1037579305883814</c:v>
                </c:pt>
                <c:pt idx="1">
                  <c:v>5.2812361154465998E-2</c:v>
                </c:pt>
              </c:numCache>
            </c:numRef>
          </c:val>
          <c:extLst xmlns:c15="http://schemas.microsoft.com/office/drawing/2012/chart" xmlns:c16r2="http://schemas.microsoft.com/office/drawing/2015/06/chart">
            <c:ext xmlns:c16="http://schemas.microsoft.com/office/drawing/2014/chart" uri="{C3380CC4-5D6E-409C-BE32-E72D297353CC}">
              <c16:uniqueId val="{0000000A-2247-447F-8A1D-F630E9E176B1}"/>
            </c:ext>
            <c:ext xmlns:c15="http://schemas.microsoft.com/office/drawing/2012/chart" uri="{02D57815-91ED-43cb-92C2-25804820EDAC}">
              <c15:categoryFilterExceptions>
                <c15:categoryFilterException>
                  <c15:sqref>Metadata!$E$78</c15:sqref>
                  <c15:spPr xmlns:c15="http://schemas.microsoft.com/office/drawing/2012/chart">
                    <a:solidFill>
                      <a:schemeClr val="accent4"/>
                    </a:solidFill>
                    <a:ln w="19050">
                      <a:solidFill>
                        <a:schemeClr val="lt1"/>
                      </a:solidFill>
                    </a:ln>
                    <a:effectLst/>
                  </c15:spPr>
                </c15:categoryFilterException>
                <c15:categoryFilterException>
                  <c15:sqref>Metadata!$E$79</c15:sqref>
                  <c15:spPr xmlns:c15="http://schemas.microsoft.com/office/drawing/2012/chart">
                    <a:solidFill>
                      <a:schemeClr val="accent4"/>
                    </a:solidFill>
                    <a:ln w="19050">
                      <a:solidFill>
                        <a:schemeClr val="lt1"/>
                      </a:solidFill>
                    </a:ln>
                    <a:effectLst/>
                  </c15:spPr>
                </c15:categoryFilterException>
                <c15:categoryFilterException>
                  <c15:sqref>Metadata!$E$80</c15:sqref>
                  <c15:spPr xmlns:c15="http://schemas.microsoft.com/office/drawing/2012/chart">
                    <a:solidFill>
                      <a:schemeClr val="accent4"/>
                    </a:solidFill>
                    <a:ln w="19050">
                      <a:solidFill>
                        <a:schemeClr val="lt1"/>
                      </a:solidFill>
                    </a:ln>
                    <a:effectLst/>
                  </c15:spPr>
                </c15:categoryFilterException>
                <c15:categoryFilterException>
                  <c15:sqref>Metadata!$E$81</c15:sqref>
                  <c15:spPr xmlns:c15="http://schemas.microsoft.com/office/drawing/2012/chart">
                    <a:solidFill>
                      <a:schemeClr val="accent4"/>
                    </a:solidFill>
                    <a:ln w="19050">
                      <a:solidFill>
                        <a:schemeClr val="lt1"/>
                      </a:solidFill>
                    </a:ln>
                    <a:effectLst/>
                  </c15:spPr>
                </c15:categoryFilterException>
                <c15:categoryFilterException>
                  <c15:sqref>Metadata!$E$84</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
                  <c15:sqref>Metadata!$E$85</c15:sqref>
                  <c15:spPr xmlns:c15="http://schemas.microsoft.com/office/drawing/2012/chart">
                    <a:solidFill>
                      <a:schemeClr val="accent4"/>
                    </a:solidFill>
                    <a:ln w="19050">
                      <a:solidFill>
                        <a:schemeClr val="lt1"/>
                      </a:solidFill>
                    </a:ln>
                    <a:effectLst/>
                  </c15:spPr>
                  <c15:invertIfNegative val="0"/>
                  <c15:bubble3D val="0"/>
                </c15:categoryFilterException>
              </c15:categoryFilterExceptions>
            </c:ext>
          </c:extLst>
        </c:ser>
        <c:dLbls>
          <c:showLegendKey val="0"/>
          <c:showVal val="0"/>
          <c:showCatName val="0"/>
          <c:showSerName val="0"/>
          <c:showPercent val="0"/>
          <c:showBubbleSize val="0"/>
        </c:dLbls>
        <c:gapWidth val="100"/>
        <c:axId val="357292064"/>
        <c:axId val="357292456"/>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dPt>
                <c:dPt>
                  <c:idx val="1"/>
                  <c:invertIfNegative val="0"/>
                  <c:bubble3D val="0"/>
                  <c:spPr>
                    <a:solidFill>
                      <a:schemeClr val="accent6"/>
                    </a:solidFill>
                    <a:ln w="19050">
                      <a:solidFill>
                        <a:schemeClr val="lt1"/>
                      </a:solidFill>
                    </a:ln>
                    <a:effectLst/>
                  </c:spPr>
                </c:dPt>
                <c:cat>
                  <c:strRef>
                    <c:extLst>
                      <c:ex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uri="{02D57815-91ED-43cb-92C2-25804820EDAC}">
                        <c15:fullRef>
                          <c15:sqref>Metadata!$B$78:$B$85</c15:sqref>
                        </c15:fullRef>
                        <c15:formulaRef>
                          <c15:sqref>Metadata!$B$82:$B$83</c15:sqref>
                        </c15:formulaRef>
                      </c:ext>
                    </c:extLst>
                    <c:numCache>
                      <c:formatCode>0.0%</c:formatCode>
                      <c:ptCount val="2"/>
                      <c:pt idx="0">
                        <c:v>0.10143678859104714</c:v>
                      </c:pt>
                      <c:pt idx="1">
                        <c:v>4.5876033276112504E-2</c:v>
                      </c:pt>
                    </c:numCache>
                  </c:numRef>
                </c:val>
                <c:extLst xmlns:c16r2="http://schemas.microsoft.com/office/drawing/2015/06/chart">
                  <c:ext xmlns:c16="http://schemas.microsoft.com/office/drawing/2014/chart" uri="{C3380CC4-5D6E-409C-BE32-E72D297353CC}">
                    <c16:uniqueId val="{0000000F-2247-447F-8A1D-F630E9E176B1}"/>
                  </c:ext>
                  <c:ext uri="{02D57815-91ED-43cb-92C2-25804820EDAC}">
                    <c15:categoryFilterExceptions>
                      <c15:categoryFilterException>
                        <c15:sqref>Metadata!$B$78</c15:sqref>
                        <c15:spPr xmlns:c15="http://schemas.microsoft.com/office/drawing/2012/chart">
                          <a:solidFill>
                            <a:schemeClr val="accent1"/>
                          </a:solidFill>
                          <a:ln w="19050">
                            <a:solidFill>
                              <a:schemeClr val="lt1"/>
                            </a:solidFill>
                          </a:ln>
                          <a:effectLst/>
                        </c15:spPr>
                      </c15:categoryFilterException>
                      <c15:categoryFilterException>
                        <c15:sqref>Metadata!$B$79</c15:sqref>
                        <c15:spPr xmlns:c15="http://schemas.microsoft.com/office/drawing/2012/chart">
                          <a:solidFill>
                            <a:schemeClr val="accent2"/>
                          </a:solidFill>
                          <a:ln w="19050">
                            <a:solidFill>
                              <a:schemeClr val="lt1"/>
                            </a:solidFill>
                          </a:ln>
                          <a:effectLst/>
                        </c15:spPr>
                      </c15:categoryFilterException>
                      <c15:categoryFilterException>
                        <c15:sqref>Metadata!$B$80</c15:sqref>
                        <c15:spPr xmlns:c15="http://schemas.microsoft.com/office/drawing/2012/chart">
                          <a:solidFill>
                            <a:schemeClr val="accent3"/>
                          </a:solidFill>
                          <a:ln w="19050">
                            <a:solidFill>
                              <a:schemeClr val="lt1"/>
                            </a:solidFill>
                          </a:ln>
                          <a:effectLst/>
                        </c15:spPr>
                      </c15:categoryFilterException>
                      <c15:categoryFilterException>
                        <c15:sqref>Metadata!$B$81</c15:sqref>
                        <c15:spPr xmlns:c15="http://schemas.microsoft.com/office/drawing/2012/chart">
                          <a:solidFill>
                            <a:schemeClr val="accent4"/>
                          </a:solidFill>
                          <a:ln w="19050">
                            <a:solidFill>
                              <a:schemeClr val="lt1"/>
                            </a:solidFill>
                          </a:ln>
                          <a:effectLst/>
                        </c15:spPr>
                      </c15:categoryFilterException>
                      <c15:categoryFilterException>
                        <c15:sqref>Metadata!$B$84</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
                        <c15:sqref>Metadata!$B$85</c15:sqref>
                        <c15:spPr xmlns:c15="http://schemas.microsoft.com/office/drawing/2012/chart">
                          <a:solidFill>
                            <a:schemeClr val="accent1"/>
                          </a:solidFill>
                          <a:ln w="19050">
                            <a:solidFill>
                              <a:schemeClr val="lt1"/>
                            </a:solidFill>
                          </a:ln>
                          <a:effectLst/>
                        </c15:spPr>
                        <c15:invertIfNegative val="0"/>
                        <c15:bubble3D val="0"/>
                      </c15:categoryFilterException>
                    </c15:categoryFilterExceptions>
                  </c:ext>
                </c:extLst>
              </c15:ser>
            </c15:filteredBarSeries>
            <c15:filteredBarSeries>
              <c15:ser>
                <c:idx val="1"/>
                <c:order val="2"/>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w="19050">
                    <a:solidFill>
                      <a:schemeClr val="lt1"/>
                    </a:solidFill>
                  </a:ln>
                  <a:effectLst/>
                </c:spPr>
                <c:invertIfNegative val="0"/>
                <c:dPt>
                  <c:idx val="0"/>
                  <c:invertIfNegative val="0"/>
                  <c:bubble3D val="0"/>
                  <c:spPr>
                    <a:solidFill>
                      <a:schemeClr val="accent2"/>
                    </a:solidFill>
                    <a:ln w="19050">
                      <a:solidFill>
                        <a:schemeClr val="lt1"/>
                      </a:solidFill>
                    </a:ln>
                    <a:effectLst/>
                  </c:spPr>
                </c:dPt>
                <c:dPt>
                  <c:idx val="1"/>
                  <c:invertIfNegative val="0"/>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en-US" sz="18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Metadata!$A$78:$A$85</c15:sqref>
                        </c15:fullRef>
                        <c15:formulaRef>
                          <c15:sqref>Metadata!$A$82:$A$83</c15:sqref>
                        </c15:formulaRef>
                      </c:ext>
                    </c:extLst>
                    <c:strCache>
                      <c:ptCount val="2"/>
                      <c:pt idx="0">
                        <c:v>Male</c:v>
                      </c:pt>
                      <c:pt idx="1">
                        <c:v>Female</c:v>
                      </c:pt>
                    </c:strCache>
                  </c:strRef>
                </c:cat>
                <c:val>
                  <c:numRef>
                    <c:extLst>
                      <c:ext xmlns:c15="http://schemas.microsoft.com/office/drawing/2012/chart" uri="{02D57815-91ED-43cb-92C2-25804820EDAC}">
                        <c15:fullRef>
                          <c15:sqref>Metadata!$C$78:$C$85</c15:sqref>
                        </c15:fullRef>
                        <c15:formulaRef>
                          <c15:sqref>Metadata!$C$82:$C$83</c15:sqref>
                        </c15:formulaRef>
                      </c:ext>
                    </c:extLst>
                    <c:numCache>
                      <c:formatCode>0.0%</c:formatCode>
                      <c:ptCount val="2"/>
                      <c:pt idx="0">
                        <c:v>9.803016460011707E-2</c:v>
                      </c:pt>
                      <c:pt idx="1">
                        <c:v>4.8426559739963237E-2</c:v>
                      </c:pt>
                    </c:numCache>
                  </c:numRef>
                </c:val>
                <c:extLst xmlns:c15="http://schemas.microsoft.com/office/drawing/2012/chart" xmlns:c16r2="http://schemas.microsoft.com/office/drawing/2015/06/chart">
                  <c:ext xmlns:c16="http://schemas.microsoft.com/office/drawing/2014/chart" uri="{C3380CC4-5D6E-409C-BE32-E72D297353CC}">
                    <c16:uniqueId val="{00000005-2247-447F-8A1D-F630E9E176B1}"/>
                  </c:ext>
                  <c:ext xmlns:c15="http://schemas.microsoft.com/office/drawing/2012/chart" uri="{02D57815-91ED-43cb-92C2-25804820EDAC}">
                    <c15:categoryFilterExceptions>
                      <c15:categoryFilterException>
                        <c15:sqref>Metadata!$C$78</c15:sqref>
                        <c15:spPr xmlns:c15="http://schemas.microsoft.com/office/drawing/2012/chart">
                          <a:solidFill>
                            <a:schemeClr val="accent2"/>
                          </a:solidFill>
                          <a:ln w="19050">
                            <a:solidFill>
                              <a:schemeClr val="lt1"/>
                            </a:solidFill>
                          </a:ln>
                          <a:effectLst/>
                        </c15:spPr>
                      </c15:categoryFilterException>
                      <c15:categoryFilterException>
                        <c15:sqref>Metadata!$C$79</c15:sqref>
                        <c15:spPr xmlns:c15="http://schemas.microsoft.com/office/drawing/2012/chart">
                          <a:solidFill>
                            <a:schemeClr val="accent2"/>
                          </a:solidFill>
                          <a:ln w="19050">
                            <a:solidFill>
                              <a:schemeClr val="lt1"/>
                            </a:solidFill>
                          </a:ln>
                          <a:effectLst/>
                        </c15:spPr>
                      </c15:categoryFilterException>
                      <c15:categoryFilterException>
                        <c15:sqref>Metadata!$C$80</c15:sqref>
                        <c15:spPr xmlns:c15="http://schemas.microsoft.com/office/drawing/2012/chart">
                          <a:solidFill>
                            <a:schemeClr val="accent2"/>
                          </a:solidFill>
                          <a:ln w="19050">
                            <a:solidFill>
                              <a:schemeClr val="lt1"/>
                            </a:solidFill>
                          </a:ln>
                          <a:effectLst/>
                        </c15:spPr>
                      </c15:categoryFilterException>
                      <c15:categoryFilterException>
                        <c15:sqref>Metadata!$C$81</c15:sqref>
                        <c15:spPr xmlns:c15="http://schemas.microsoft.com/office/drawing/2012/chart">
                          <a:solidFill>
                            <a:schemeClr val="accent2"/>
                          </a:solidFill>
                          <a:ln w="19050">
                            <a:solidFill>
                              <a:schemeClr val="lt1"/>
                            </a:solidFill>
                          </a:ln>
                          <a:effectLst/>
                        </c15:spPr>
                      </c15:categoryFilterException>
                      <c15:categoryFilterException>
                        <c15:sqref>Metadata!$C$84</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
                        <c15:sqref>Metadata!$C$85</c15:sqref>
                        <c15:spPr xmlns:c15="http://schemas.microsoft.com/office/drawing/2012/chart">
                          <a:solidFill>
                            <a:schemeClr val="accent2"/>
                          </a:solidFill>
                          <a:ln w="19050">
                            <a:solidFill>
                              <a:schemeClr val="lt1"/>
                            </a:solidFill>
                          </a:ln>
                          <a:effectLst/>
                        </c15:spPr>
                        <c15:invertIfNegative val="0"/>
                        <c15:bubble3D val="0"/>
                      </c15:categoryFilterException>
                    </c15:categoryFilterExceptions>
                  </c:ext>
                </c:extLst>
              </c15:ser>
            </c15:filteredBarSeries>
          </c:ext>
        </c:extLst>
      </c:barChart>
      <c:catAx>
        <c:axId val="3572920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600" b="0" i="0" u="none" strike="noStrike" kern="1200" baseline="0">
                <a:solidFill>
                  <a:schemeClr val="tx1"/>
                </a:solidFill>
                <a:latin typeface="+mn-lt"/>
                <a:ea typeface="+mn-ea"/>
                <a:cs typeface="+mn-cs"/>
              </a:defRPr>
            </a:pPr>
            <a:endParaRPr lang="en-US"/>
          </a:p>
        </c:txPr>
        <c:crossAx val="357292456"/>
        <c:crosses val="autoZero"/>
        <c:auto val="1"/>
        <c:lblAlgn val="ctr"/>
        <c:lblOffset val="100"/>
        <c:noMultiLvlLbl val="0"/>
      </c:catAx>
      <c:valAx>
        <c:axId val="357292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mn-lt"/>
                <a:ea typeface="+mn-ea"/>
                <a:cs typeface="+mn-cs"/>
              </a:defRPr>
            </a:pPr>
            <a:endParaRPr lang="en-US"/>
          </a:p>
        </c:txPr>
        <c:crossAx val="357292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lang="en-US" sz="9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7</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6"/>
          <c:order val="16"/>
          <c:tx>
            <c:strRef>
              <c:f>Metadata!$R$77</c:f>
              <c:strCache>
                <c:ptCount val="1"/>
                <c:pt idx="0">
                  <c:v>7</c:v>
                </c:pt>
              </c:strCache>
              <c:extLst xmlns:c15="http://schemas.microsoft.com/office/drawing/2012/chart" xmlns:c16r2="http://schemas.microsoft.com/office/drawing/2015/06/chart"/>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ext>
              </c:extLst>
              <c:f>Metadata!$R$92:$R$104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5381-41C6-9A00-F1EB797D5260}"/>
            </c:ext>
          </c:extLst>
        </c:ser>
        <c:dLbls>
          <c:showLegendKey val="0"/>
          <c:showVal val="0"/>
          <c:showCatName val="0"/>
          <c:showSerName val="0"/>
          <c:showPercent val="0"/>
          <c:showBubbleSize val="0"/>
        </c:dLbls>
        <c:gapWidth val="54"/>
        <c:overlap val="-27"/>
        <c:axId val="359467384"/>
        <c:axId val="35946542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5381-41C6-9A00-F1EB797D5260}"/>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5381-41C6-9A00-F1EB797D5260}"/>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5381-41C6-9A00-F1EB797D5260}"/>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5381-41C6-9A00-F1EB797D5260}"/>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5381-41C6-9A00-F1EB797D5260}"/>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5381-41C6-9A00-F1EB797D5260}"/>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5381-41C6-9A00-F1EB797D5260}"/>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5381-41C6-9A00-F1EB797D5260}"/>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5381-41C6-9A00-F1EB797D5260}"/>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5381-41C6-9A00-F1EB797D5260}"/>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5381-41C6-9A00-F1EB797D5260}"/>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5381-41C6-9A00-F1EB797D5260}"/>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5381-41C6-9A00-F1EB797D5260}"/>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5381-41C6-9A00-F1EB797D5260}"/>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5381-41C6-9A00-F1EB797D5260}"/>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5381-41C6-9A00-F1EB797D5260}"/>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5381-41C6-9A00-F1EB797D5260}"/>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5381-41C6-9A00-F1EB797D5260}"/>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5381-41C6-9A00-F1EB797D5260}"/>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5381-41C6-9A00-F1EB797D5260}"/>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5381-41C6-9A00-F1EB797D5260}"/>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5381-41C6-9A00-F1EB797D5260}"/>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5381-41C6-9A00-F1EB797D5260}"/>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5381-41C6-9A00-F1EB797D5260}"/>
                  </c:ext>
                </c:extLst>
              </c15:ser>
            </c15:filteredBarSeries>
          </c:ext>
        </c:extLst>
      </c:barChart>
      <c:catAx>
        <c:axId val="35946738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9465424"/>
        <c:crosses val="autoZero"/>
        <c:auto val="1"/>
        <c:lblAlgn val="ctr"/>
        <c:lblOffset val="100"/>
        <c:noMultiLvlLbl val="0"/>
      </c:catAx>
      <c:valAx>
        <c:axId val="359465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9467384"/>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7</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6"/>
          <c:order val="16"/>
          <c:tx>
            <c:strRef>
              <c:f>Metadata!$R$77</c:f>
              <c:strCache>
                <c:ptCount val="1"/>
                <c:pt idx="0">
                  <c:v>7</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ext>
              </c:extLst>
              <c:f>Metadata!$R$86:$R$91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DDBA-4546-82A0-757C0105D8C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DDBA-4546-82A0-757C0105D8C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DDBA-4546-82A0-757C0105D8C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DDBA-4546-82A0-757C0105D8C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DDBA-4546-82A0-757C0105D8C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DDBA-4546-82A0-757C0105D8C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DDBA-4546-82A0-757C0105D8C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DDBA-4546-82A0-757C0105D8C2}"/>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DDBA-4546-82A0-757C0105D8C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DDBA-4546-82A0-757C0105D8C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DDBA-4546-82A0-757C0105D8C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DDBA-4546-82A0-757C0105D8C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DDBA-4546-82A0-757C0105D8C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DDBA-4546-82A0-757C0105D8C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DDBA-4546-82A0-757C0105D8C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DDBA-4546-82A0-757C0105D8C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DDBA-4546-82A0-757C0105D8C2}"/>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DDBA-4546-82A0-757C0105D8C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DDBA-4546-82A0-757C0105D8C2}"/>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DDBA-4546-82A0-757C0105D8C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DDBA-4546-82A0-757C0105D8C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DDBA-4546-82A0-757C0105D8C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DDBA-4546-82A0-757C0105D8C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DDBA-4546-82A0-757C0105D8C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DDBA-4546-82A0-757C0105D8C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8</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7"/>
          <c:order val="17"/>
          <c:tx>
            <c:strRef>
              <c:f>Metadata!$S$77</c:f>
              <c:strCache>
                <c:ptCount val="1"/>
                <c:pt idx="0">
                  <c:v>8</c:v>
                </c:pt>
              </c:strCache>
              <c:extLst xmlns:c15="http://schemas.microsoft.com/office/drawing/2012/chart" xmlns:c16r2="http://schemas.microsoft.com/office/drawing/2015/06/chart"/>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ext>
              </c:extLst>
              <c:f>Metadata!$S$92:$S$104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D896-4064-9F4A-45CE9E1ABAE4}"/>
            </c:ext>
          </c:extLst>
        </c:ser>
        <c:dLbls>
          <c:showLegendKey val="0"/>
          <c:showVal val="0"/>
          <c:showCatName val="0"/>
          <c:showSerName val="0"/>
          <c:showPercent val="0"/>
          <c:showBubbleSize val="0"/>
        </c:dLbls>
        <c:gapWidth val="54"/>
        <c:overlap val="-27"/>
        <c:axId val="359467776"/>
        <c:axId val="35946895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D896-4064-9F4A-45CE9E1ABAE4}"/>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D896-4064-9F4A-45CE9E1ABAE4}"/>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D896-4064-9F4A-45CE9E1ABAE4}"/>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D896-4064-9F4A-45CE9E1ABAE4}"/>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D896-4064-9F4A-45CE9E1ABAE4}"/>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D896-4064-9F4A-45CE9E1ABAE4}"/>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D896-4064-9F4A-45CE9E1ABAE4}"/>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D896-4064-9F4A-45CE9E1ABAE4}"/>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D896-4064-9F4A-45CE9E1ABAE4}"/>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D896-4064-9F4A-45CE9E1ABAE4}"/>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D896-4064-9F4A-45CE9E1ABAE4}"/>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D896-4064-9F4A-45CE9E1ABAE4}"/>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D896-4064-9F4A-45CE9E1ABAE4}"/>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D896-4064-9F4A-45CE9E1ABAE4}"/>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D896-4064-9F4A-45CE9E1ABAE4}"/>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D896-4064-9F4A-45CE9E1ABAE4}"/>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D896-4064-9F4A-45CE9E1ABAE4}"/>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D896-4064-9F4A-45CE9E1ABAE4}"/>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D896-4064-9F4A-45CE9E1ABAE4}"/>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D896-4064-9F4A-45CE9E1ABAE4}"/>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D896-4064-9F4A-45CE9E1ABAE4}"/>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D896-4064-9F4A-45CE9E1ABAE4}"/>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D896-4064-9F4A-45CE9E1ABAE4}"/>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D896-4064-9F4A-45CE9E1ABAE4}"/>
                  </c:ext>
                </c:extLst>
              </c15:ser>
            </c15:filteredBarSeries>
          </c:ext>
        </c:extLst>
      </c:barChart>
      <c:catAx>
        <c:axId val="359467776"/>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9468952"/>
        <c:crosses val="autoZero"/>
        <c:auto val="1"/>
        <c:lblAlgn val="ctr"/>
        <c:lblOffset val="100"/>
        <c:noMultiLvlLbl val="0"/>
      </c:catAx>
      <c:valAx>
        <c:axId val="359468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9467776"/>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8</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7"/>
          <c:order val="17"/>
          <c:tx>
            <c:strRef>
              <c:f>Metadata!$S$77</c:f>
              <c:strCache>
                <c:ptCount val="1"/>
                <c:pt idx="0">
                  <c:v>8</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ext>
              </c:extLst>
              <c:f>Metadata!$S$86:$S$91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8822-4B71-A4B5-34F6A520FFD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8822-4B71-A4B5-34F6A520FFD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8822-4B71-A4B5-34F6A520FFD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8822-4B71-A4B5-34F6A520FFD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8822-4B71-A4B5-34F6A520FFD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8822-4B71-A4B5-34F6A520FFD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8822-4B71-A4B5-34F6A520FFD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8822-4B71-A4B5-34F6A520FFD2}"/>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8822-4B71-A4B5-34F6A520FFD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8822-4B71-A4B5-34F6A520FFD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8822-4B71-A4B5-34F6A520FFD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8822-4B71-A4B5-34F6A520FFD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8822-4B71-A4B5-34F6A520FFD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8822-4B71-A4B5-34F6A520FFD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8822-4B71-A4B5-34F6A520FFD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8822-4B71-A4B5-34F6A520FFD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8822-4B71-A4B5-34F6A520FFD2}"/>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8822-4B71-A4B5-34F6A520FFD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8822-4B71-A4B5-34F6A520FFD2}"/>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8822-4B71-A4B5-34F6A520FFD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8822-4B71-A4B5-34F6A520FFD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8822-4B71-A4B5-34F6A520FFD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8822-4B71-A4B5-34F6A520FFD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8822-4B71-A4B5-34F6A520FFD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8822-4B71-A4B5-34F6A520FFD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9</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8"/>
          <c:order val="18"/>
          <c:tx>
            <c:strRef>
              <c:f>Metadata!$T$77</c:f>
              <c:strCache>
                <c:ptCount val="1"/>
                <c:pt idx="0">
                  <c:v>9</c:v>
                </c:pt>
              </c:strCache>
              <c:extLst xmlns:c15="http://schemas.microsoft.com/office/drawing/2012/chart" xmlns:c16r2="http://schemas.microsoft.com/office/drawing/2015/06/chart"/>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ext>
              </c:extLst>
              <c:f>Metadata!$T$92:$T$104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6556-4A3A-BDDD-9E065621C093}"/>
            </c:ext>
          </c:extLst>
        </c:ser>
        <c:dLbls>
          <c:showLegendKey val="0"/>
          <c:showVal val="0"/>
          <c:showCatName val="0"/>
          <c:showSerName val="0"/>
          <c:showPercent val="0"/>
          <c:showBubbleSize val="0"/>
        </c:dLbls>
        <c:gapWidth val="54"/>
        <c:overlap val="-27"/>
        <c:axId val="359470128"/>
        <c:axId val="359465032"/>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6556-4A3A-BDDD-9E065621C093}"/>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6556-4A3A-BDDD-9E065621C093}"/>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6556-4A3A-BDDD-9E065621C093}"/>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6556-4A3A-BDDD-9E065621C093}"/>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6556-4A3A-BDDD-9E065621C093}"/>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6556-4A3A-BDDD-9E065621C093}"/>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6556-4A3A-BDDD-9E065621C093}"/>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6556-4A3A-BDDD-9E065621C093}"/>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6556-4A3A-BDDD-9E065621C093}"/>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6556-4A3A-BDDD-9E065621C093}"/>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6556-4A3A-BDDD-9E065621C093}"/>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6556-4A3A-BDDD-9E065621C093}"/>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6556-4A3A-BDDD-9E065621C093}"/>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6556-4A3A-BDDD-9E065621C093}"/>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6556-4A3A-BDDD-9E065621C093}"/>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6556-4A3A-BDDD-9E065621C093}"/>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6556-4A3A-BDDD-9E065621C093}"/>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6556-4A3A-BDDD-9E065621C093}"/>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6556-4A3A-BDDD-9E065621C093}"/>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6556-4A3A-BDDD-9E065621C093}"/>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6556-4A3A-BDDD-9E065621C093}"/>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6556-4A3A-BDDD-9E065621C093}"/>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6556-4A3A-BDDD-9E065621C093}"/>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6556-4A3A-BDDD-9E065621C093}"/>
                  </c:ext>
                </c:extLst>
              </c15:ser>
            </c15:filteredBarSeries>
          </c:ext>
        </c:extLst>
      </c:barChart>
      <c:catAx>
        <c:axId val="35947012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9465032"/>
        <c:crosses val="autoZero"/>
        <c:auto val="1"/>
        <c:lblAlgn val="ctr"/>
        <c:lblOffset val="100"/>
        <c:noMultiLvlLbl val="0"/>
      </c:catAx>
      <c:valAx>
        <c:axId val="359465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9470128"/>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9</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8"/>
          <c:order val="18"/>
          <c:tx>
            <c:strRef>
              <c:f>Metadata!$T$77</c:f>
              <c:strCache>
                <c:ptCount val="1"/>
                <c:pt idx="0">
                  <c:v>9</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ext>
              </c:extLst>
              <c:f>Metadata!$T$86:$T$91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571B-4B3C-A307-F9564A28D490}"/>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571B-4B3C-A307-F9564A28D490}"/>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571B-4B3C-A307-F9564A28D490}"/>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571B-4B3C-A307-F9564A28D490}"/>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571B-4B3C-A307-F9564A28D490}"/>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571B-4B3C-A307-F9564A28D490}"/>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571B-4B3C-A307-F9564A28D490}"/>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571B-4B3C-A307-F9564A28D490}"/>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571B-4B3C-A307-F9564A28D490}"/>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571B-4B3C-A307-F9564A28D490}"/>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571B-4B3C-A307-F9564A28D490}"/>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571B-4B3C-A307-F9564A28D490}"/>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571B-4B3C-A307-F9564A28D490}"/>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571B-4B3C-A307-F9564A28D490}"/>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571B-4B3C-A307-F9564A28D490}"/>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571B-4B3C-A307-F9564A28D490}"/>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571B-4B3C-A307-F9564A28D490}"/>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571B-4B3C-A307-F9564A28D490}"/>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571B-4B3C-A307-F9564A28D490}"/>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571B-4B3C-A307-F9564A28D490}"/>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571B-4B3C-A307-F9564A28D490}"/>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571B-4B3C-A307-F9564A28D490}"/>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571B-4B3C-A307-F9564A28D490}"/>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571B-4B3C-A307-F9564A28D490}"/>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571B-4B3C-A307-F9564A28D490}"/>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10</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9"/>
          <c:order val="19"/>
          <c:tx>
            <c:strRef>
              <c:f>Metadata!$U$77</c:f>
              <c:strCache>
                <c:ptCount val="1"/>
                <c:pt idx="0">
                  <c:v>10</c:v>
                </c:pt>
              </c:strCache>
              <c:extLst xmlns:c15="http://schemas.microsoft.com/office/drawing/2012/chart" xmlns:c16r2="http://schemas.microsoft.com/office/drawing/2015/06/chart"/>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ext>
              </c:extLst>
              <c:f>Metadata!$U$92:$U$104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EB53-4AA7-91DF-300786435E6F}"/>
            </c:ext>
          </c:extLst>
        </c:ser>
        <c:dLbls>
          <c:showLegendKey val="0"/>
          <c:showVal val="0"/>
          <c:showCatName val="0"/>
          <c:showSerName val="0"/>
          <c:showPercent val="0"/>
          <c:showBubbleSize val="0"/>
        </c:dLbls>
        <c:gapWidth val="54"/>
        <c:overlap val="-27"/>
        <c:axId val="359470520"/>
        <c:axId val="359471304"/>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EB53-4AA7-91DF-300786435E6F}"/>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EB53-4AA7-91DF-300786435E6F}"/>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EB53-4AA7-91DF-300786435E6F}"/>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EB53-4AA7-91DF-300786435E6F}"/>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EB53-4AA7-91DF-300786435E6F}"/>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EB53-4AA7-91DF-300786435E6F}"/>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EB53-4AA7-91DF-300786435E6F}"/>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EB53-4AA7-91DF-300786435E6F}"/>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EB53-4AA7-91DF-300786435E6F}"/>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EB53-4AA7-91DF-300786435E6F}"/>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EB53-4AA7-91DF-300786435E6F}"/>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EB53-4AA7-91DF-300786435E6F}"/>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EB53-4AA7-91DF-300786435E6F}"/>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EB53-4AA7-91DF-300786435E6F}"/>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EB53-4AA7-91DF-300786435E6F}"/>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EB53-4AA7-91DF-300786435E6F}"/>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EB53-4AA7-91DF-300786435E6F}"/>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EB53-4AA7-91DF-300786435E6F}"/>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EB53-4AA7-91DF-300786435E6F}"/>
                  </c:ext>
                </c:extLst>
              </c15:ser>
            </c15:filteredBarSeries>
            <c15:filteredBar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15:formulaRef>
                          <c15:sqref>Metadata!$V$92:$V$104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EB53-4AA7-91DF-300786435E6F}"/>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EB53-4AA7-91DF-300786435E6F}"/>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EB53-4AA7-91DF-300786435E6F}"/>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EB53-4AA7-91DF-300786435E6F}"/>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EB53-4AA7-91DF-300786435E6F}"/>
                  </c:ext>
                </c:extLst>
              </c15:ser>
            </c15:filteredBarSeries>
          </c:ext>
        </c:extLst>
      </c:barChart>
      <c:catAx>
        <c:axId val="359470520"/>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9471304"/>
        <c:crosses val="autoZero"/>
        <c:auto val="1"/>
        <c:lblAlgn val="ctr"/>
        <c:lblOffset val="100"/>
        <c:noMultiLvlLbl val="0"/>
      </c:catAx>
      <c:valAx>
        <c:axId val="359471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9470520"/>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10</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9"/>
          <c:order val="19"/>
          <c:tx>
            <c:strRef>
              <c:f>Metadata!$U$77</c:f>
              <c:strCache>
                <c:ptCount val="1"/>
                <c:pt idx="0">
                  <c:v>10</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ext>
              </c:extLst>
              <c:f>Metadata!$U$86:$U$91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A978-4A8F-A877-2FEA3B6179D2}"/>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A978-4A8F-A877-2FEA3B6179D2}"/>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A978-4A8F-A877-2FEA3B6179D2}"/>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A978-4A8F-A877-2FEA3B6179D2}"/>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A978-4A8F-A877-2FEA3B6179D2}"/>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A978-4A8F-A877-2FEA3B6179D2}"/>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A978-4A8F-A877-2FEA3B6179D2}"/>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A978-4A8F-A877-2FEA3B6179D2}"/>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A978-4A8F-A877-2FEA3B6179D2}"/>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A978-4A8F-A877-2FEA3B6179D2}"/>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A978-4A8F-A877-2FEA3B6179D2}"/>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A978-4A8F-A877-2FEA3B6179D2}"/>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A978-4A8F-A877-2FEA3B6179D2}"/>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A978-4A8F-A877-2FEA3B6179D2}"/>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A978-4A8F-A877-2FEA3B6179D2}"/>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A978-4A8F-A877-2FEA3B6179D2}"/>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A978-4A8F-A877-2FEA3B6179D2}"/>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A978-4A8F-A877-2FEA3B6179D2}"/>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A978-4A8F-A877-2FEA3B6179D2}"/>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A978-4A8F-A877-2FEA3B6179D2}"/>
                  </c:ext>
                  <c:ext xmlns:c15="http://schemas.microsoft.com/office/drawing/2012/chart" uri="{02D57815-91ED-43cb-92C2-25804820EDAC}">
                    <c15:categoryFilterExceptions/>
                  </c:ext>
                </c:extLst>
              </c15:ser>
            </c15:filteredPieSeries>
            <c15:filteredPieSeries>
              <c15:ser>
                <c:idx val="20"/>
                <c:order val="20"/>
                <c:tx>
                  <c:strRef>
                    <c:extLst xmlns:c15="http://schemas.microsoft.com/office/drawing/2012/chart" xmlns:c16r2="http://schemas.microsoft.com/office/drawing/2015/06/chart">
                      <c:ext xmlns:c15="http://schemas.microsoft.com/office/drawing/2012/chart" uri="{02D57815-91ED-43cb-92C2-25804820EDAC}">
                        <c15:formulaRef>
                          <c15:sqref>Metadata!$V$77</c15:sqref>
                        </c15:formulaRef>
                      </c:ext>
                    </c:extLst>
                    <c:strCache>
                      <c:ptCount val="1"/>
                      <c:pt idx="0">
                        <c:v>11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15:formulaRef>
                          <c15:sqref>Metadata!$V$86:$V$91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A978-4A8F-A877-2FEA3B6179D2}"/>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A978-4A8F-A877-2FEA3B6179D2}"/>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A978-4A8F-A877-2FEA3B6179D2}"/>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A978-4A8F-A877-2FEA3B6179D2}"/>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A978-4A8F-A877-2FEA3B6179D2}"/>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11</a:t>
            </a:r>
            <a:r>
              <a:rPr lang="en-US" sz="2400"/>
              <a:t> Primary Area of Need</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0"/>
          <c:order val="20"/>
          <c:tx>
            <c:strRef>
              <c:f>Metadata!$V$77</c:f>
              <c:strCache>
                <c:ptCount val="1"/>
                <c:pt idx="0">
                  <c:v>11</c:v>
                </c:pt>
              </c:strCache>
              <c:extLst xmlns:c15="http://schemas.microsoft.com/office/drawing/2012/chart" xmlns:c16r2="http://schemas.microsoft.com/office/drawing/2015/06/chart"/>
            </c:strRef>
          </c:tx>
          <c:spPr>
            <a:solidFill>
              <a:schemeClr val="accent3">
                <a:lumMod val="80000"/>
              </a:schemeClr>
            </a:solidFill>
            <a:ln>
              <a:noFill/>
            </a:ln>
            <a:effectLst/>
          </c:spPr>
          <c:invertIfNegative val="0"/>
          <c:cat>
            <c:strRef>
              <c:extLst>
                <c:ext xmlns:c15="http://schemas.microsoft.com/office/drawing/2012/chart" uri="{02D57815-91ED-43cb-92C2-25804820EDAC}">
                  <c15:fullRef>
                    <c15:sqref>Metadata!$A$78:$A$104</c15:sqref>
                  </c15:fullRef>
                </c:ext>
              </c:extLst>
              <c:f>Metadata!$A$92:$A$104</c:f>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Metadata!$V$78:$V$104</c15:sqref>
                  </c15:fullRef>
                </c:ext>
              </c:extLst>
              <c:f>Metadata!$V$92:$V$104</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6708-4842-AE4E-BBD706510B63}"/>
            </c:ext>
          </c:extLst>
        </c:ser>
        <c:dLbls>
          <c:showLegendKey val="0"/>
          <c:showVal val="0"/>
          <c:showCatName val="0"/>
          <c:showSerName val="0"/>
          <c:showPercent val="0"/>
          <c:showBubbleSize val="0"/>
        </c:dLbls>
        <c:gapWidth val="54"/>
        <c:overlap val="-27"/>
        <c:axId val="359472088"/>
        <c:axId val="35947248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cat>
                  <c:strRef>
                    <c:extLst>
                      <c:ex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uri="{02D57815-91ED-43cb-92C2-25804820EDAC}">
                        <c15:fullRef>
                          <c15:sqref>Metadata!$B$78:$B$104</c15:sqref>
                        </c15:fullRef>
                        <c15:formulaRef>
                          <c15:sqref>Metadata!$B$92:$B$104</c15:sqref>
                        </c15:formulaRef>
                      </c:ext>
                    </c:extLst>
                    <c:numCache>
                      <c:formatCode>0.0%</c:formatCode>
                      <c:ptCount val="13"/>
                      <c:pt idx="0">
                        <c:v>0.11419863750448189</c:v>
                      </c:pt>
                      <c:pt idx="1">
                        <c:v>1.4700609537468627E-2</c:v>
                      </c:pt>
                      <c:pt idx="2">
                        <c:v>2.6174256005736824E-2</c:v>
                      </c:pt>
                      <c:pt idx="3">
                        <c:v>3.5855145213338113E-3</c:v>
                      </c:pt>
                      <c:pt idx="4">
                        <c:v>3.0656149157404087E-2</c:v>
                      </c:pt>
                      <c:pt idx="5">
                        <c:v>4.4101828612405879E-2</c:v>
                      </c:pt>
                      <c:pt idx="6">
                        <c:v>1.559698816780208E-2</c:v>
                      </c:pt>
                      <c:pt idx="7">
                        <c:v>9.1430620294012197E-3</c:v>
                      </c:pt>
                      <c:pt idx="8">
                        <c:v>2.5457153101470061E-2</c:v>
                      </c:pt>
                      <c:pt idx="9">
                        <c:v>5.5396199354607385E-2</c:v>
                      </c:pt>
                      <c:pt idx="10">
                        <c:v>1.541771244173539E-2</c:v>
                      </c:pt>
                      <c:pt idx="11">
                        <c:v>0.63786303334528505</c:v>
                      </c:pt>
                      <c:pt idx="12">
                        <c:v>7.7088562208676948E-3</c:v>
                      </c:pt>
                    </c:numCache>
                  </c:numRef>
                </c:val>
                <c:extLst xmlns:c16r2="http://schemas.microsoft.com/office/drawing/2015/06/chart">
                  <c:ext xmlns:c16="http://schemas.microsoft.com/office/drawing/2014/chart" uri="{C3380CC4-5D6E-409C-BE32-E72D297353CC}">
                    <c16:uniqueId val="{00000001-6708-4842-AE4E-BBD706510B63}"/>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Metadata!$C$78:$C$104</c15:sqref>
                        </c15:fullRef>
                        <c15:formulaRef>
                          <c15:sqref>Metadata!$C$92:$C$104</c15:sqref>
                        </c15:formulaRef>
                      </c:ext>
                    </c:extLst>
                    <c:numCache>
                      <c:formatCode>0.0%</c:formatCode>
                      <c:ptCount val="13"/>
                      <c:pt idx="0">
                        <c:v>9.2022733166600007E-2</c:v>
                      </c:pt>
                      <c:pt idx="1">
                        <c:v>1.6696775365663191E-2</c:v>
                      </c:pt>
                      <c:pt idx="2">
                        <c:v>0.18269313887948754</c:v>
                      </c:pt>
                      <c:pt idx="3">
                        <c:v>3.264339725754439E-3</c:v>
                      </c:pt>
                      <c:pt idx="4">
                        <c:v>3.4485082641419314E-2</c:v>
                      </c:pt>
                      <c:pt idx="5">
                        <c:v>2.6769636952091273E-2</c:v>
                      </c:pt>
                      <c:pt idx="6">
                        <c:v>2.5127211084689689E-3</c:v>
                      </c:pt>
                      <c:pt idx="7">
                        <c:v>4.2100898572510682E-2</c:v>
                      </c:pt>
                      <c:pt idx="8">
                        <c:v>5.7257808116015921E-3</c:v>
                      </c:pt>
                      <c:pt idx="9">
                        <c:v>0.16584398858946239</c:v>
                      </c:pt>
                      <c:pt idx="10">
                        <c:v>9.2024198310103486E-2</c:v>
                      </c:pt>
                      <c:pt idx="11">
                        <c:v>0.32674458299818177</c:v>
                      </c:pt>
                      <c:pt idx="12">
                        <c:v>9.1161228786553507E-3</c:v>
                      </c:pt>
                    </c:numCache>
                  </c:numRef>
                </c:val>
                <c:extLst xmlns:c15="http://schemas.microsoft.com/office/drawing/2012/chart" xmlns:c16r2="http://schemas.microsoft.com/office/drawing/2015/06/chart">
                  <c:ext xmlns:c16="http://schemas.microsoft.com/office/drawing/2014/chart" uri="{C3380CC4-5D6E-409C-BE32-E72D297353CC}">
                    <c16:uniqueId val="{00000002-6708-4842-AE4E-BBD706510B63}"/>
                  </c:ext>
                </c:extLst>
              </c15:ser>
            </c15:filteredBarSeries>
            <c15:filteredBar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Metadata!$D$78:$D$104</c15:sqref>
                        </c15:fullRef>
                        <c15:formulaRef>
                          <c15:sqref>Metadata!$D$92:$D$104</c15:sqref>
                        </c15:formulaRef>
                      </c:ext>
                    </c:extLst>
                    <c:numCache>
                      <c:formatCode>0%</c:formatCode>
                      <c:ptCount val="13"/>
                      <c:pt idx="0" formatCode="0.0%">
                        <c:v>0.1160080266761432</c:v>
                      </c:pt>
                      <c:pt idx="1" formatCode="0.0%">
                        <c:v>2.1877586804927511E-2</c:v>
                      </c:pt>
                      <c:pt idx="2" formatCode="0.0%">
                        <c:v>0.20013916877512325</c:v>
                      </c:pt>
                      <c:pt idx="3" formatCode="0.0%">
                        <c:v>2.6131384686753217E-3</c:v>
                      </c:pt>
                      <c:pt idx="4" formatCode="0.0%">
                        <c:v>5.5163182836702254E-2</c:v>
                      </c:pt>
                      <c:pt idx="5" formatCode="0.0%">
                        <c:v>2.9285025737711547E-2</c:v>
                      </c:pt>
                      <c:pt idx="6" formatCode="0.0%">
                        <c:v>1.0107823881276693E-3</c:v>
                      </c:pt>
                      <c:pt idx="7" formatCode="0.0%">
                        <c:v>2.7808219469583961E-2</c:v>
                      </c:pt>
                      <c:pt idx="8" formatCode="0.0%">
                        <c:v>4.3069969548850577E-3</c:v>
                      </c:pt>
                      <c:pt idx="9" formatCode="0.0%">
                        <c:v>0.21538602311393326</c:v>
                      </c:pt>
                      <c:pt idx="10" formatCode="0.0%">
                        <c:v>0.19383401463612898</c:v>
                      </c:pt>
                      <c:pt idx="11" formatCode="0.0%">
                        <c:v>0.11958513234865396</c:v>
                      </c:pt>
                      <c:pt idx="12" formatCode="0.0%">
                        <c:v>1.2982701789404021E-2</c:v>
                      </c:pt>
                    </c:numCache>
                  </c:numRef>
                </c:val>
                <c:extLst xmlns:c15="http://schemas.microsoft.com/office/drawing/2012/chart" xmlns:c16r2="http://schemas.microsoft.com/office/drawing/2015/06/chart">
                  <c:ext xmlns:c16="http://schemas.microsoft.com/office/drawing/2014/chart" uri="{C3380CC4-5D6E-409C-BE32-E72D297353CC}">
                    <c16:uniqueId val="{00000003-6708-4842-AE4E-BBD706510B63}"/>
                  </c:ext>
                </c:extLst>
              </c15:ser>
            </c15:filteredBarSeries>
            <c15:filteredBar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spPr>
                  <a:solidFill>
                    <a:schemeClr val="accent4"/>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Metadata!$E$78:$E$104</c15:sqref>
                        </c15:fullRef>
                        <c15:formulaRef>
                          <c15:sqref>Metadata!$E$92:$E$104</c15:sqref>
                        </c15:formulaRef>
                      </c:ext>
                    </c:extLst>
                    <c:numCache>
                      <c:formatCode>0.0%</c:formatCode>
                      <c:ptCount val="13"/>
                      <c:pt idx="0">
                        <c:v>0.12482945540574683</c:v>
                      </c:pt>
                      <c:pt idx="1">
                        <c:v>1.7774153784903261E-2</c:v>
                      </c:pt>
                      <c:pt idx="2">
                        <c:v>0.1796272901976097</c:v>
                      </c:pt>
                      <c:pt idx="3">
                        <c:v>2.931606066870325E-3</c:v>
                      </c:pt>
                      <c:pt idx="4">
                        <c:v>4.0144398251295836E-2</c:v>
                      </c:pt>
                      <c:pt idx="5">
                        <c:v>2.8074205082267191E-2</c:v>
                      </c:pt>
                      <c:pt idx="6">
                        <c:v>8.2695944445720492E-3</c:v>
                      </c:pt>
                      <c:pt idx="7">
                        <c:v>3.2312745480855366E-2</c:v>
                      </c:pt>
                      <c:pt idx="8">
                        <c:v>2.598096638108582E-2</c:v>
                      </c:pt>
                      <c:pt idx="9">
                        <c:v>0.18412308304813529</c:v>
                      </c:pt>
                      <c:pt idx="10">
                        <c:v>0.12004884734057622</c:v>
                      </c:pt>
                      <c:pt idx="11">
                        <c:v>0.22567930725589727</c:v>
                      </c:pt>
                      <c:pt idx="12">
                        <c:v>1.0204347260184824E-2</c:v>
                      </c:pt>
                    </c:numCache>
                  </c:numRef>
                </c:val>
                <c:extLst xmlns:c15="http://schemas.microsoft.com/office/drawing/2012/chart" xmlns:c16r2="http://schemas.microsoft.com/office/drawing/2015/06/chart">
                  <c:ext xmlns:c16="http://schemas.microsoft.com/office/drawing/2014/chart" uri="{C3380CC4-5D6E-409C-BE32-E72D297353CC}">
                    <c16:uniqueId val="{00000004-6708-4842-AE4E-BBD706510B63}"/>
                  </c:ext>
                </c:extLst>
              </c15:ser>
            </c15:filteredBarSeries>
            <c15:filteredBar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spPr>
                  <a:solidFill>
                    <a:schemeClr val="accent5"/>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Metadata!$F$78:$F$104</c15:sqref>
                        </c15:fullRef>
                        <c15:formulaRef>
                          <c15:sqref>Metadata!$F$92:$F$104</c15:sqref>
                        </c15:formulaRef>
                      </c:ext>
                    </c:extLst>
                    <c:numCache>
                      <c:formatCode>0%</c:formatCode>
                      <c:ptCount val="13"/>
                      <c:pt idx="0">
                        <c:v>0</c:v>
                      </c:pt>
                      <c:pt idx="1">
                        <c:v>0</c:v>
                      </c:pt>
                      <c:pt idx="2">
                        <c:v>0.83333333333333337</c:v>
                      </c:pt>
                      <c:pt idx="3">
                        <c:v>0</c:v>
                      </c:pt>
                      <c:pt idx="4">
                        <c:v>0</c:v>
                      </c:pt>
                      <c:pt idx="5">
                        <c:v>0</c:v>
                      </c:pt>
                      <c:pt idx="6">
                        <c:v>0</c:v>
                      </c:pt>
                      <c:pt idx="7">
                        <c:v>0</c:v>
                      </c:pt>
                      <c:pt idx="8">
                        <c:v>0</c:v>
                      </c:pt>
                      <c:pt idx="9">
                        <c:v>0</c:v>
                      </c:pt>
                      <c:pt idx="10">
                        <c:v>0.16666666666666666</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5-6708-4842-AE4E-BBD706510B63}"/>
                  </c:ext>
                </c:extLst>
              </c15:ser>
            </c15:filteredBarSeries>
            <c15:filteredBar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spPr>
                  <a:solidFill>
                    <a:schemeClr val="accent6"/>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Metadata!$G$78:$G$104</c15:sqref>
                        </c15:fullRef>
                        <c15:formulaRef>
                          <c15:sqref>Metadata!$G$92:$G$104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6-6708-4842-AE4E-BBD706510B63}"/>
                  </c:ext>
                </c:extLst>
              </c15:ser>
            </c15:filteredBarSeries>
            <c15:filteredBar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Metadata!$H$78:$H$104</c15:sqref>
                        </c15:fullRef>
                        <c15:formulaRef>
                          <c15:sqref>Metadata!$H$92:$H$104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7-6708-4842-AE4E-BBD706510B63}"/>
                  </c:ext>
                </c:extLst>
              </c15:ser>
            </c15:filteredBarSeries>
            <c15:filteredBar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Metadata!$I$78:$I$104</c15:sqref>
                        </c15:fullRef>
                        <c15:formulaRef>
                          <c15:sqref>Metadata!$I$92:$I$104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8-6708-4842-AE4E-BBD706510B63}"/>
                  </c:ext>
                </c:extLst>
              </c15:ser>
            </c15:filteredBarSeries>
            <c15:filteredBar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Metadata!$J$78:$J$104</c15:sqref>
                        </c15:fullRef>
                        <c15:formulaRef>
                          <c15:sqref>Metadata!$J$92:$J$104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9-6708-4842-AE4E-BBD706510B63}"/>
                  </c:ext>
                </c:extLst>
              </c15:ser>
            </c15:filteredBarSeries>
            <c15:filteredBar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Metadata!$K$78:$K$104</c15:sqref>
                        </c15:fullRef>
                        <c15:formulaRef>
                          <c15:sqref>Metadata!$K$92:$K$104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A-6708-4842-AE4E-BBD706510B63}"/>
                  </c:ext>
                </c:extLst>
              </c15:ser>
            </c15:filteredBarSeries>
            <c15:filteredBar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Metadata!$L$78:$L$104</c15:sqref>
                        </c15:fullRef>
                        <c15:formulaRef>
                          <c15:sqref>Metadata!$L$92:$L$104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B-6708-4842-AE4E-BBD706510B63}"/>
                  </c:ext>
                </c:extLst>
              </c15:ser>
            </c15:filteredBarSeries>
            <c15:filteredBar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Metadata!$M$78:$M$104</c15:sqref>
                        </c15:fullRef>
                        <c15:formulaRef>
                          <c15:sqref>Metadata!$M$92:$M$104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C-6708-4842-AE4E-BBD706510B63}"/>
                  </c:ext>
                </c:extLst>
              </c15:ser>
            </c15:filteredBarSeries>
            <c15:filteredBar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spPr>
                  <a:solidFill>
                    <a:schemeClr val="accent1">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Metadata!$N$78:$N$104</c15:sqref>
                        </c15:fullRef>
                        <c15:formulaRef>
                          <c15:sqref>Metadata!$N$92:$N$104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D-6708-4842-AE4E-BBD706510B63}"/>
                  </c:ext>
                </c:extLst>
              </c15:ser>
            </c15:filteredBarSeries>
            <c15:filteredBar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spPr>
                  <a:solidFill>
                    <a:schemeClr val="accent2">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Metadata!$O$78:$O$104</c15:sqref>
                        </c15:fullRef>
                        <c15:formulaRef>
                          <c15:sqref>Metadata!$O$92:$O$104</c15:sqref>
                        </c15:formulaRef>
                      </c:ext>
                    </c:extLst>
                    <c:numCache>
                      <c:formatCode>0</c:formatCode>
                      <c:ptCount val="13"/>
                      <c:pt idx="0">
                        <c:v>0</c:v>
                      </c:pt>
                      <c:pt idx="1">
                        <c:v>0</c:v>
                      </c:pt>
                      <c:pt idx="2">
                        <c:v>2</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E-6708-4842-AE4E-BBD706510B63}"/>
                  </c:ext>
                </c:extLst>
              </c15:ser>
            </c15:filteredBarSeries>
            <c15:filteredBar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spPr>
                  <a:solidFill>
                    <a:schemeClr val="accent3">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Metadata!$P$78:$P$104</c15:sqref>
                        </c15:fullRef>
                        <c15:formulaRef>
                          <c15:sqref>Metadata!$P$92:$P$104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1</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0F-6708-4842-AE4E-BBD706510B63}"/>
                  </c:ext>
                </c:extLst>
              </c15:ser>
            </c15:filteredBarSeries>
            <c15:filteredBar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spPr>
                  <a:solidFill>
                    <a:schemeClr val="accent4">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Metadata!$Q$78:$Q$104</c15:sqref>
                        </c15:fullRef>
                        <c15:formulaRef>
                          <c15:sqref>Metadata!$Q$92:$Q$104</c15:sqref>
                        </c15:formulaRef>
                      </c:ext>
                    </c:extLst>
                    <c:numCache>
                      <c:formatCode>0</c:formatCode>
                      <c:ptCount val="13"/>
                      <c:pt idx="0">
                        <c:v>0</c:v>
                      </c:pt>
                      <c:pt idx="1">
                        <c:v>0</c:v>
                      </c:pt>
                      <c:pt idx="2">
                        <c:v>1</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0-6708-4842-AE4E-BBD706510B63}"/>
                  </c:ext>
                </c:extLst>
              </c15:ser>
            </c15:filteredBarSeries>
            <c15:filteredBar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spPr>
                  <a:solidFill>
                    <a:schemeClr val="accent5">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Metadata!$R$78:$R$104</c15:sqref>
                        </c15:fullRef>
                        <c15:formulaRef>
                          <c15:sqref>Metadata!$R$92:$R$104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1-6708-4842-AE4E-BBD706510B63}"/>
                  </c:ext>
                </c:extLst>
              </c15:ser>
            </c15:filteredBarSeries>
            <c15:filteredBar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Metadata!$S$78:$S$104</c15:sqref>
                        </c15:fullRef>
                        <c15:formulaRef>
                          <c15:sqref>Metadata!$S$92:$S$104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2-6708-4842-AE4E-BBD706510B63}"/>
                  </c:ext>
                </c:extLst>
              </c15:ser>
            </c15:filteredBarSeries>
            <c15:filteredBar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spPr>
                  <a:solidFill>
                    <a:schemeClr val="accent1">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Metadata!$T$78:$T$104</c15:sqref>
                        </c15:fullRef>
                        <c15:formulaRef>
                          <c15:sqref>Metadata!$T$92:$T$104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3-6708-4842-AE4E-BBD706510B63}"/>
                  </c:ext>
                </c:extLst>
              </c15:ser>
            </c15:filteredBarSeries>
            <c15:filteredBar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spPr>
                  <a:solidFill>
                    <a:schemeClr val="accent2">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Metadata!$U$78:$U$104</c15:sqref>
                        </c15:fullRef>
                        <c15:formulaRef>
                          <c15:sqref>Metadata!$U$92:$U$104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4-6708-4842-AE4E-BBD706510B63}"/>
                  </c:ext>
                </c:extLst>
              </c15:ser>
            </c15:filteredBarSeries>
            <c15:filteredBar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spPr>
                  <a:solidFill>
                    <a:schemeClr val="accent4">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Metadata!$W$78:$W$104</c15:sqref>
                        </c15:fullRef>
                        <c15:formulaRef>
                          <c15:sqref>Metadata!$W$92:$W$104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5-6708-4842-AE4E-BBD706510B63}"/>
                  </c:ext>
                </c:extLst>
              </c15:ser>
            </c15:filteredBarSeries>
            <c15:filteredBar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spPr>
                  <a:solidFill>
                    <a:schemeClr val="accent5">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Metadata!$X$78:$X$104</c15:sqref>
                        </c15:fullRef>
                        <c15:formulaRef>
                          <c15:sqref>Metadata!$X$92:$X$104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6-6708-4842-AE4E-BBD706510B63}"/>
                  </c:ext>
                </c:extLst>
              </c15:ser>
            </c15:filteredBarSeries>
            <c15:filteredBar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spPr>
                  <a:solidFill>
                    <a:schemeClr val="accent6">
                      <a:lumMod val="8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Metadata!$Y$78:$Y$104</c15:sqref>
                        </c15:fullRef>
                        <c15:formulaRef>
                          <c15:sqref>Metadata!$Y$92:$Y$104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7-6708-4842-AE4E-BBD706510B63}"/>
                  </c:ext>
                </c:extLst>
              </c15:ser>
            </c15:filteredBarSeries>
            <c15:filteredBar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spPr>
                  <a:solidFill>
                    <a:schemeClr val="accent1">
                      <a:lumMod val="60000"/>
                      <a:lumOff val="40000"/>
                    </a:schemeClr>
                  </a:solidFill>
                  <a:ln>
                    <a:noFill/>
                  </a:ln>
                  <a:effectLst/>
                </c:spPr>
                <c:invertIfNegative val="0"/>
                <c:cat>
                  <c:strRef>
                    <c:extLst>
                      <c:ext xmlns:c15="http://schemas.microsoft.com/office/drawing/2012/chart" uri="{02D57815-91ED-43cb-92C2-25804820EDAC}">
                        <c15:fullRef>
                          <c15:sqref>Metadata!$A$78:$A$104</c15:sqref>
                        </c15:fullRef>
                        <c15:formulaRef>
                          <c15:sqref>Metadata!$A$92:$A$104</c15:sqref>
                        </c15:formulaRef>
                      </c:ext>
                    </c:extLst>
                    <c:strCache>
                      <c:ptCount val="13"/>
                      <c:pt idx="0">
                        <c:v>ASD</c:v>
                      </c:pt>
                      <c:pt idx="1">
                        <c:v>HI</c:v>
                      </c:pt>
                      <c:pt idx="2">
                        <c:v>MLD</c:v>
                      </c:pt>
                      <c:pt idx="3">
                        <c:v>MSI</c:v>
                      </c:pt>
                      <c:pt idx="4">
                        <c:v>OTH</c:v>
                      </c:pt>
                      <c:pt idx="5">
                        <c:v>PD</c:v>
                      </c:pt>
                      <c:pt idx="6">
                        <c:v>PMLD</c:v>
                      </c:pt>
                      <c:pt idx="7">
                        <c:v>NSA</c:v>
                      </c:pt>
                      <c:pt idx="8">
                        <c:v>SLD</c:v>
                      </c:pt>
                      <c:pt idx="9">
                        <c:v>SEMH</c:v>
                      </c:pt>
                      <c:pt idx="10">
                        <c:v>SpLD</c:v>
                      </c:pt>
                      <c:pt idx="11">
                        <c:v>SLCN</c:v>
                      </c:pt>
                      <c:pt idx="12">
                        <c:v>VI</c:v>
                      </c:pt>
                    </c:strCache>
                  </c:strRef>
                </c:cat>
                <c:val>
                  <c:numRef>
                    <c:extLst>
                      <c:ext xmlns:c15="http://schemas.microsoft.com/office/drawing/2012/chart" uri="{02D57815-91ED-43cb-92C2-25804820EDAC}">
                        <c15:fullRef>
                          <c15:sqref>Metadata!$Z$78:$Z$104</c15:sqref>
                        </c15:fullRef>
                        <c15:formulaRef>
                          <c15:sqref>Metadata!$Z$92:$Z$104</c15:sqref>
                        </c15:formulaRef>
                      </c:ext>
                    </c:extLst>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xmlns:c15="http://schemas.microsoft.com/office/drawing/2012/chart" xmlns:c16r2="http://schemas.microsoft.com/office/drawing/2015/06/chart">
                  <c:ext xmlns:c16="http://schemas.microsoft.com/office/drawing/2014/chart" uri="{C3380CC4-5D6E-409C-BE32-E72D297353CC}">
                    <c16:uniqueId val="{00000018-6708-4842-AE4E-BBD706510B63}"/>
                  </c:ext>
                </c:extLst>
              </c15:ser>
            </c15:filteredBarSeries>
          </c:ext>
        </c:extLst>
      </c:barChart>
      <c:catAx>
        <c:axId val="35947208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359472480"/>
        <c:crosses val="autoZero"/>
        <c:auto val="1"/>
        <c:lblAlgn val="ctr"/>
        <c:lblOffset val="100"/>
        <c:noMultiLvlLbl val="0"/>
      </c:catAx>
      <c:valAx>
        <c:axId val="359472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59472088"/>
        <c:crosses val="autoZero"/>
        <c:crossBetween val="between"/>
        <c:majorUnit val="1"/>
        <c:min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a:t>SEN Broad Area of Need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99291551970638"/>
          <c:y val="0.12870910502384386"/>
          <c:w val="0.86619678637731257"/>
          <c:h val="0.63622269047354996"/>
        </c:manualLayout>
      </c:layout>
      <c:barChart>
        <c:barDir val="col"/>
        <c:grouping val="clustered"/>
        <c:varyColors val="0"/>
        <c:ser>
          <c:idx val="4"/>
          <c:order val="2"/>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CDE4-4CA3-9B1C-312AA4320400}"/>
            </c:ext>
          </c:extLst>
        </c:ser>
        <c:ser>
          <c:idx val="2"/>
          <c:order val="3"/>
          <c:tx>
            <c:strRef>
              <c:f>Metadata!$D$77</c:f>
              <c:strCache>
                <c:ptCount val="1"/>
                <c:pt idx="0">
                  <c:v>National Secondary</c:v>
                </c:pt>
              </c:strCache>
              <c:extLst xmlns:c15="http://schemas.microsoft.com/office/drawing/2012/chart" xmlns:c16r2="http://schemas.microsoft.com/office/drawing/2015/06/chart"/>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ext>
              </c:extLst>
              <c:f>Metadata!$D$86:$D$91</c:f>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6r2="http://schemas.microsoft.com/office/drawing/2015/06/chart">
            <c:ext xmlns:c16="http://schemas.microsoft.com/office/drawing/2014/chart" uri="{C3380CC4-5D6E-409C-BE32-E72D297353CC}">
              <c16:uniqueId val="{00000004-CDE4-4CA3-9B1C-312AA4320400}"/>
            </c:ext>
          </c:extLst>
        </c:ser>
        <c:ser>
          <c:idx val="3"/>
          <c:order val="4"/>
          <c:tx>
            <c:strRef>
              <c:f>Metadata!$E$77</c:f>
              <c:strCache>
                <c:ptCount val="1"/>
                <c:pt idx="0">
                  <c:v>National Overall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ext>
              </c:extLst>
              <c:f>Metadata!$E$86:$E$91</c:f>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6r2="http://schemas.microsoft.com/office/drawing/2015/06/chart">
            <c:ext xmlns:c16="http://schemas.microsoft.com/office/drawing/2014/chart" uri="{C3380CC4-5D6E-409C-BE32-E72D297353CC}">
              <c16:uniqueId val="{00000001-CDE4-4CA3-9B1C-312AA4320400}"/>
            </c:ext>
          </c:extLst>
        </c:ser>
        <c:dLbls>
          <c:dLblPos val="outEnd"/>
          <c:showLegendKey val="0"/>
          <c:showVal val="1"/>
          <c:showCatName val="0"/>
          <c:showSerName val="0"/>
          <c:showPercent val="0"/>
          <c:showBubbleSize val="0"/>
        </c:dLbls>
        <c:gapWidth val="14"/>
        <c:overlap val="-27"/>
        <c:axId val="334746096"/>
        <c:axId val="33474492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CDE4-4CA3-9B1C-312AA4320400}"/>
                  </c:ext>
                </c:extLst>
              </c15:ser>
            </c15:filteredBarSeries>
            <c15:filteredBar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00-CDE4-4CA3-9B1C-312AA4320400}"/>
                  </c:ext>
                </c:extLst>
              </c15:ser>
            </c15:filteredBarSeries>
          </c:ext>
        </c:extLst>
      </c:barChart>
      <c:catAx>
        <c:axId val="33474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34744920"/>
        <c:crosses val="autoZero"/>
        <c:auto val="1"/>
        <c:lblAlgn val="ctr"/>
        <c:lblOffset val="100"/>
        <c:noMultiLvlLbl val="0"/>
      </c:catAx>
      <c:valAx>
        <c:axId val="334744920"/>
        <c:scaling>
          <c:orientation val="minMax"/>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474609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b="0" i="0" u="none" strike="noStrike" baseline="0">
                <a:effectLst/>
              </a:rPr>
              <a:t>Year 11</a:t>
            </a:r>
            <a:r>
              <a:rPr lang="en-US" sz="2400"/>
              <a:t> Broad</a:t>
            </a:r>
            <a:r>
              <a:rPr lang="en-US" sz="2400" baseline="0"/>
              <a:t> Area of Need</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0"/>
          <c:order val="20"/>
          <c:tx>
            <c:strRef>
              <c:f>Metadata!$V$77</c:f>
              <c:strCache>
                <c:ptCount val="1"/>
                <c:pt idx="0">
                  <c:v>11</c:v>
                </c:pt>
              </c:strCache>
              <c:extLst xmlns:c15="http://schemas.microsoft.com/office/drawing/2012/chart" xmlns:c16r2="http://schemas.microsoft.com/office/drawing/2015/06/chart"/>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Metadata!$V$78:$V$104</c15:sqref>
                  </c15:fullRef>
                </c:ext>
              </c:extLst>
              <c:f>Metadata!$V$86:$V$91</c:f>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0C-7B2E-4577-AD2D-61EFC07560D9}"/>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19-7B2E-4577-AD2D-61EFC07560D9}"/>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26-7B2E-4577-AD2D-61EFC07560D9}"/>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33-7B2E-4577-AD2D-61EFC07560D9}"/>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40-7B2E-4577-AD2D-61EFC07560D9}"/>
                  </c:ext>
                  <c:ext xmlns:c15="http://schemas.microsoft.com/office/drawing/2012/chart" uri="{02D57815-91ED-43cb-92C2-25804820EDAC}">
                    <c15:categoryFilterExceptions/>
                  </c:ext>
                </c:extLst>
              </c15:ser>
            </c15:filteredPieSeries>
            <c15:filteredPieSeries>
              <c15:ser>
                <c:idx val="4"/>
                <c:order val="4"/>
                <c:tx>
                  <c:strRef>
                    <c:extLst xmlns:c15="http://schemas.microsoft.com/office/drawing/2012/chart" xmlns:c16r2="http://schemas.microsoft.com/office/drawing/2015/06/chart">
                      <c:ext xmlns:c15="http://schemas.microsoft.com/office/drawing/2012/chart" uri="{02D57815-91ED-43cb-92C2-25804820EDAC}">
                        <c15:formulaRef>
                          <c15:sqref>Metadata!$F$77</c15:sqref>
                        </c15:formulaRef>
                      </c:ext>
                    </c:extLst>
                    <c:strCache>
                      <c:ptCount val="1"/>
                      <c:pt idx="0">
                        <c:v>School</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15:formulaRef>
                          <c15:sqref>Metadata!$F$86:$F$91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4D-7B2E-4577-AD2D-61EFC07560D9}"/>
                  </c:ext>
                  <c:ext xmlns:c15="http://schemas.microsoft.com/office/drawing/2012/chart" uri="{02D57815-91ED-43cb-92C2-25804820EDAC}">
                    <c15:categoryFilterExceptions/>
                  </c:ext>
                </c:extLst>
              </c15:ser>
            </c15:filteredPieSeries>
            <c15:filteredPieSeries>
              <c15:ser>
                <c:idx val="5"/>
                <c:order val="5"/>
                <c:tx>
                  <c:strRef>
                    <c:extLst xmlns:c15="http://schemas.microsoft.com/office/drawing/2012/chart" xmlns:c16r2="http://schemas.microsoft.com/office/drawing/2015/06/chart">
                      <c:ext xmlns:c15="http://schemas.microsoft.com/office/drawing/2012/chart" uri="{02D57815-91ED-43cb-92C2-25804820EDAC}">
                        <c15:formulaRef>
                          <c15:sqref>Metadata!$G$77</c15:sqref>
                        </c15:formulaRef>
                      </c:ext>
                    </c:extLst>
                    <c:strCache>
                      <c:ptCount val="1"/>
                      <c:pt idx="0">
                        <c:v>E1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Metadata!$G$78:$G$104</c15:sqref>
                        </c15:fullRef>
                        <c15:formulaRef>
                          <c15:sqref>Metadata!$G$86:$G$91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5A-7B2E-4577-AD2D-61EFC07560D9}"/>
                  </c:ext>
                  <c:ext xmlns:c15="http://schemas.microsoft.com/office/drawing/2012/chart" uri="{02D57815-91ED-43cb-92C2-25804820EDAC}">
                    <c15:categoryFilterExceptions/>
                  </c:ext>
                </c:extLst>
              </c15:ser>
            </c15:filteredPieSeries>
            <c15:filteredPieSeries>
              <c15:ser>
                <c:idx val="6"/>
                <c:order val="6"/>
                <c:tx>
                  <c:strRef>
                    <c:extLst xmlns:c15="http://schemas.microsoft.com/office/drawing/2012/chart" xmlns:c16r2="http://schemas.microsoft.com/office/drawing/2015/06/chart">
                      <c:ext xmlns:c15="http://schemas.microsoft.com/office/drawing/2012/chart" uri="{02D57815-91ED-43cb-92C2-25804820EDAC}">
                        <c15:formulaRef>
                          <c15:sqref>Metadata!$H$77</c15:sqref>
                        </c15:formulaRef>
                      </c:ext>
                    </c:extLst>
                    <c:strCache>
                      <c:ptCount val="1"/>
                      <c:pt idx="0">
                        <c:v>E2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Metadata!$H$78:$H$104</c15:sqref>
                        </c15:fullRef>
                        <c15:formulaRef>
                          <c15:sqref>Metadata!$H$86:$H$91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67-7B2E-4577-AD2D-61EFC07560D9}"/>
                  </c:ext>
                  <c:ext xmlns:c15="http://schemas.microsoft.com/office/drawing/2012/chart" uri="{02D57815-91ED-43cb-92C2-25804820EDAC}">
                    <c15:categoryFilterExceptions/>
                  </c:ext>
                </c:extLst>
              </c15:ser>
            </c15:filteredPieSeries>
            <c15:filteredPieSeries>
              <c15:ser>
                <c:idx val="7"/>
                <c:order val="7"/>
                <c:tx>
                  <c:strRef>
                    <c:extLst xmlns:c15="http://schemas.microsoft.com/office/drawing/2012/chart" xmlns:c16r2="http://schemas.microsoft.com/office/drawing/2015/06/chart">
                      <c:ext xmlns:c15="http://schemas.microsoft.com/office/drawing/2012/chart" uri="{02D57815-91ED-43cb-92C2-25804820EDAC}">
                        <c15:formulaRef>
                          <c15:sqref>Metadata!$I$77</c15:sqref>
                        </c15:formulaRef>
                      </c:ext>
                    </c:extLst>
                    <c:strCache>
                      <c:ptCount val="1"/>
                      <c:pt idx="0">
                        <c:v>N1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Metadata!$I$78:$I$104</c15:sqref>
                        </c15:fullRef>
                        <c15:formulaRef>
                          <c15:sqref>Metadata!$I$86:$I$91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74-7B2E-4577-AD2D-61EFC07560D9}"/>
                  </c:ext>
                  <c:ext xmlns:c15="http://schemas.microsoft.com/office/drawing/2012/chart" uri="{02D57815-91ED-43cb-92C2-25804820EDAC}">
                    <c15:categoryFilterExceptions/>
                  </c:ext>
                </c:extLst>
              </c15:ser>
            </c15:filteredPieSeries>
            <c15:filteredPieSeries>
              <c15:ser>
                <c:idx val="8"/>
                <c:order val="8"/>
                <c:tx>
                  <c:strRef>
                    <c:extLst xmlns:c15="http://schemas.microsoft.com/office/drawing/2012/chart" xmlns:c16r2="http://schemas.microsoft.com/office/drawing/2015/06/chart">
                      <c:ext xmlns:c15="http://schemas.microsoft.com/office/drawing/2012/chart" uri="{02D57815-91ED-43cb-92C2-25804820EDAC}">
                        <c15:formulaRef>
                          <c15:sqref>Metadata!$J$77</c15:sqref>
                        </c15:formulaRef>
                      </c:ext>
                    </c:extLst>
                    <c:strCache>
                      <c:ptCount val="1"/>
                      <c:pt idx="0">
                        <c:v>N2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Metadata!$J$78:$J$104</c15:sqref>
                        </c15:fullRef>
                        <c15:formulaRef>
                          <c15:sqref>Metadata!$J$86:$J$91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1-7B2E-4577-AD2D-61EFC07560D9}"/>
                  </c:ext>
                  <c:ext xmlns:c15="http://schemas.microsoft.com/office/drawing/2012/chart" uri="{02D57815-91ED-43cb-92C2-25804820EDAC}">
                    <c15:categoryFilterExceptions/>
                  </c:ext>
                </c:extLst>
              </c15:ser>
            </c15:filteredPieSeries>
            <c15:filteredPieSeries>
              <c15:ser>
                <c:idx val="9"/>
                <c:order val="9"/>
                <c:tx>
                  <c:strRef>
                    <c:extLst xmlns:c15="http://schemas.microsoft.com/office/drawing/2012/chart" xmlns:c16r2="http://schemas.microsoft.com/office/drawing/2015/06/chart">
                      <c:ext xmlns:c15="http://schemas.microsoft.com/office/drawing/2012/chart" uri="{02D57815-91ED-43cb-92C2-25804820EDAC}">
                        <c15:formulaRef>
                          <c15:sqref>Metadata!$K$77</c15:sqref>
                        </c15:formulaRef>
                      </c:ext>
                    </c:extLst>
                    <c:strCache>
                      <c:ptCount val="1"/>
                      <c:pt idx="0">
                        <c:v>R</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Metadata!$K$78:$K$104</c15:sqref>
                        </c15:fullRef>
                        <c15:formulaRef>
                          <c15:sqref>Metadata!$K$86:$K$91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8E-7B2E-4577-AD2D-61EFC07560D9}"/>
                  </c:ext>
                  <c:ext xmlns:c15="http://schemas.microsoft.com/office/drawing/2012/chart" uri="{02D57815-91ED-43cb-92C2-25804820EDAC}">
                    <c15:categoryFilterExceptions/>
                  </c:ext>
                </c:extLst>
              </c15:ser>
            </c15:filteredPieSeries>
            <c15:filteredPieSeries>
              <c15:ser>
                <c:idx val="10"/>
                <c:order val="10"/>
                <c:tx>
                  <c:strRef>
                    <c:extLst xmlns:c15="http://schemas.microsoft.com/office/drawing/2012/chart" xmlns:c16r2="http://schemas.microsoft.com/office/drawing/2015/06/chart">
                      <c:ext xmlns:c15="http://schemas.microsoft.com/office/drawing/2012/chart" uri="{02D57815-91ED-43cb-92C2-25804820EDAC}">
                        <c15:formulaRef>
                          <c15:sqref>Metadata!$L$77</c15:sqref>
                        </c15:formulaRef>
                      </c:ext>
                    </c:extLst>
                    <c:strCache>
                      <c:ptCount val="1"/>
                      <c:pt idx="0">
                        <c:v>1</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Metadata!$L$78:$L$104</c15:sqref>
                        </c15:fullRef>
                        <c15:formulaRef>
                          <c15:sqref>Metadata!$L$86:$L$91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9B-7B2E-4577-AD2D-61EFC07560D9}"/>
                  </c:ext>
                  <c:ext xmlns:c15="http://schemas.microsoft.com/office/drawing/2012/chart" uri="{02D57815-91ED-43cb-92C2-25804820EDAC}">
                    <c15:categoryFilterExceptions/>
                  </c:ext>
                </c:extLst>
              </c15:ser>
            </c15:filteredPieSeries>
            <c15:filteredPieSeries>
              <c15:ser>
                <c:idx val="11"/>
                <c:order val="11"/>
                <c:tx>
                  <c:strRef>
                    <c:extLst xmlns:c15="http://schemas.microsoft.com/office/drawing/2012/chart" xmlns:c16r2="http://schemas.microsoft.com/office/drawing/2015/06/chart">
                      <c:ext xmlns:c15="http://schemas.microsoft.com/office/drawing/2012/chart" uri="{02D57815-91ED-43cb-92C2-25804820EDAC}">
                        <c15:formulaRef>
                          <c15:sqref>Metadata!$M$77</c15:sqref>
                        </c15:formulaRef>
                      </c:ext>
                    </c:extLst>
                    <c:strCache>
                      <c:ptCount val="1"/>
                      <c:pt idx="0">
                        <c:v>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Metadata!$M$78:$M$104</c15:sqref>
                        </c15:fullRef>
                        <c15:formulaRef>
                          <c15:sqref>Metadata!$M$86:$M$91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A8-7B2E-4577-AD2D-61EFC07560D9}"/>
                  </c:ext>
                  <c:ext xmlns:c15="http://schemas.microsoft.com/office/drawing/2012/chart" uri="{02D57815-91ED-43cb-92C2-25804820EDAC}">
                    <c15:categoryFilterExceptions/>
                  </c:ext>
                </c:extLst>
              </c15:ser>
            </c15:filteredPieSeries>
            <c15:filteredPieSeries>
              <c15:ser>
                <c:idx val="12"/>
                <c:order val="12"/>
                <c:tx>
                  <c:strRef>
                    <c:extLst xmlns:c15="http://schemas.microsoft.com/office/drawing/2012/chart" xmlns:c16r2="http://schemas.microsoft.com/office/drawing/2015/06/chart">
                      <c:ext xmlns:c15="http://schemas.microsoft.com/office/drawing/2012/chart" uri="{02D57815-91ED-43cb-92C2-25804820EDAC}">
                        <c15:formulaRef>
                          <c15:sqref>Metadata!$N$77</c15:sqref>
                        </c15:formulaRef>
                      </c:ext>
                    </c:extLst>
                    <c:strCache>
                      <c:ptCount val="1"/>
                      <c:pt idx="0">
                        <c:v>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Metadata!$N$78:$N$104</c15:sqref>
                        </c15:fullRef>
                        <c15:formulaRef>
                          <c15:sqref>Metadata!$N$86:$N$91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B5-7B2E-4577-AD2D-61EFC07560D9}"/>
                  </c:ext>
                  <c:ext xmlns:c15="http://schemas.microsoft.com/office/drawing/2012/chart" uri="{02D57815-91ED-43cb-92C2-25804820EDAC}">
                    <c15:categoryFilterExceptions/>
                  </c:ext>
                </c:extLst>
              </c15:ser>
            </c15:filteredPieSeries>
            <c15:filteredPieSeries>
              <c15:ser>
                <c:idx val="13"/>
                <c:order val="13"/>
                <c:tx>
                  <c:strRef>
                    <c:extLst xmlns:c15="http://schemas.microsoft.com/office/drawing/2012/chart" xmlns:c16r2="http://schemas.microsoft.com/office/drawing/2015/06/chart">
                      <c:ext xmlns:c15="http://schemas.microsoft.com/office/drawing/2012/chart" uri="{02D57815-91ED-43cb-92C2-25804820EDAC}">
                        <c15:formulaRef>
                          <c15:sqref>Metadata!$O$77</c15:sqref>
                        </c15:formulaRef>
                      </c:ext>
                    </c:extLst>
                    <c:strCache>
                      <c:ptCount val="1"/>
                      <c:pt idx="0">
                        <c:v>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Metadata!$O$78:$O$104</c15:sqref>
                        </c15:fullRef>
                        <c15:formulaRef>
                          <c15:sqref>Metadata!$O$86:$O$91</c15:sqref>
                        </c15:formulaRef>
                      </c:ext>
                    </c:extLst>
                    <c:numCache>
                      <c:formatCode>0</c:formatCode>
                      <c:ptCount val="6"/>
                      <c:pt idx="0">
                        <c:v>2</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2-7B2E-4577-AD2D-61EFC07560D9}"/>
                  </c:ext>
                  <c:ext xmlns:c15="http://schemas.microsoft.com/office/drawing/2012/chart" uri="{02D57815-91ED-43cb-92C2-25804820EDAC}">
                    <c15:categoryFilterExceptions/>
                  </c:ext>
                </c:extLst>
              </c15:ser>
            </c15:filteredPieSeries>
            <c15:filteredPieSeries>
              <c15:ser>
                <c:idx val="14"/>
                <c:order val="14"/>
                <c:tx>
                  <c:strRef>
                    <c:extLst xmlns:c15="http://schemas.microsoft.com/office/drawing/2012/chart" xmlns:c16r2="http://schemas.microsoft.com/office/drawing/2015/06/chart">
                      <c:ext xmlns:c15="http://schemas.microsoft.com/office/drawing/2012/chart" uri="{02D57815-91ED-43cb-92C2-25804820EDAC}">
                        <c15:formulaRef>
                          <c15:sqref>Metadata!$P$77</c15:sqref>
                        </c15:formulaRef>
                      </c:ext>
                    </c:extLst>
                    <c:strCache>
                      <c:ptCount val="1"/>
                      <c:pt idx="0">
                        <c:v>5</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Metadata!$P$78:$P$104</c15:sqref>
                        </c15:fullRef>
                        <c15:formulaRef>
                          <c15:sqref>Metadata!$P$86:$P$91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CF-7B2E-4577-AD2D-61EFC07560D9}"/>
                  </c:ext>
                  <c:ext xmlns:c15="http://schemas.microsoft.com/office/drawing/2012/chart" uri="{02D57815-91ED-43cb-92C2-25804820EDAC}">
                    <c15:categoryFilterExceptions/>
                  </c:ext>
                </c:extLst>
              </c15:ser>
            </c15:filteredPieSeries>
            <c15:filteredPieSeries>
              <c15:ser>
                <c:idx val="15"/>
                <c:order val="15"/>
                <c:tx>
                  <c:strRef>
                    <c:extLst xmlns:c15="http://schemas.microsoft.com/office/drawing/2012/chart" xmlns:c16r2="http://schemas.microsoft.com/office/drawing/2015/06/chart">
                      <c:ext xmlns:c15="http://schemas.microsoft.com/office/drawing/2012/chart" uri="{02D57815-91ED-43cb-92C2-25804820EDAC}">
                        <c15:formulaRef>
                          <c15:sqref>Metadata!$Q$77</c15:sqref>
                        </c15:formulaRef>
                      </c:ext>
                    </c:extLst>
                    <c:strCache>
                      <c:ptCount val="1"/>
                      <c:pt idx="0">
                        <c:v>6</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Metadata!$Q$78:$Q$104</c15:sqref>
                        </c15:fullRef>
                        <c15:formulaRef>
                          <c15:sqref>Metadata!$Q$86:$Q$91</c15:sqref>
                        </c15:formulaRef>
                      </c:ext>
                    </c:extLst>
                    <c:numCache>
                      <c:formatCode>0</c:formatCode>
                      <c:ptCount val="6"/>
                      <c:pt idx="0">
                        <c:v>1</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DC-7B2E-4577-AD2D-61EFC07560D9}"/>
                  </c:ext>
                  <c:ext xmlns:c15="http://schemas.microsoft.com/office/drawing/2012/chart" uri="{02D57815-91ED-43cb-92C2-25804820EDAC}">
                    <c15:categoryFilterExceptions/>
                  </c:ext>
                </c:extLst>
              </c15:ser>
            </c15:filteredPieSeries>
            <c15:filteredPieSeries>
              <c15:ser>
                <c:idx val="16"/>
                <c:order val="16"/>
                <c:tx>
                  <c:strRef>
                    <c:extLst xmlns:c15="http://schemas.microsoft.com/office/drawing/2012/chart" xmlns:c16r2="http://schemas.microsoft.com/office/drawing/2015/06/chart">
                      <c:ext xmlns:c15="http://schemas.microsoft.com/office/drawing/2012/chart" uri="{02D57815-91ED-43cb-92C2-25804820EDAC}">
                        <c15:formulaRef>
                          <c15:sqref>Metadata!$R$77</c15:sqref>
                        </c15:formulaRef>
                      </c:ext>
                    </c:extLst>
                    <c:strCache>
                      <c:ptCount val="1"/>
                      <c:pt idx="0">
                        <c:v>7</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Metadata!$R$78:$R$104</c15:sqref>
                        </c15:fullRef>
                        <c15:formulaRef>
                          <c15:sqref>Metadata!$R$86:$R$91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E9-7B2E-4577-AD2D-61EFC07560D9}"/>
                  </c:ext>
                  <c:ext xmlns:c15="http://schemas.microsoft.com/office/drawing/2012/chart" uri="{02D57815-91ED-43cb-92C2-25804820EDAC}">
                    <c15:categoryFilterExceptions/>
                  </c:ext>
                </c:extLst>
              </c15:ser>
            </c15:filteredPieSeries>
            <c15:filteredPieSeries>
              <c15:ser>
                <c:idx val="17"/>
                <c:order val="17"/>
                <c:tx>
                  <c:strRef>
                    <c:extLst xmlns:c15="http://schemas.microsoft.com/office/drawing/2012/chart" xmlns:c16r2="http://schemas.microsoft.com/office/drawing/2015/06/chart">
                      <c:ext xmlns:c15="http://schemas.microsoft.com/office/drawing/2012/chart" uri="{02D57815-91ED-43cb-92C2-25804820EDAC}">
                        <c15:formulaRef>
                          <c15:sqref>Metadata!$S$77</c15:sqref>
                        </c15:formulaRef>
                      </c:ext>
                    </c:extLst>
                    <c:strCache>
                      <c:ptCount val="1"/>
                      <c:pt idx="0">
                        <c:v>8</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Metadata!$S$78:$S$104</c15:sqref>
                        </c15:fullRef>
                        <c15:formulaRef>
                          <c15:sqref>Metadata!$S$86:$S$91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0F6-7B2E-4577-AD2D-61EFC07560D9}"/>
                  </c:ext>
                  <c:ext xmlns:c15="http://schemas.microsoft.com/office/drawing/2012/chart" uri="{02D57815-91ED-43cb-92C2-25804820EDAC}">
                    <c15:categoryFilterExceptions/>
                  </c:ext>
                </c:extLst>
              </c15:ser>
            </c15:filteredPieSeries>
            <c15:filteredPieSeries>
              <c15:ser>
                <c:idx val="18"/>
                <c:order val="18"/>
                <c:tx>
                  <c:strRef>
                    <c:extLst xmlns:c15="http://schemas.microsoft.com/office/drawing/2012/chart" xmlns:c16r2="http://schemas.microsoft.com/office/drawing/2015/06/chart">
                      <c:ext xmlns:c15="http://schemas.microsoft.com/office/drawing/2012/chart" uri="{02D57815-91ED-43cb-92C2-25804820EDAC}">
                        <c15:formulaRef>
                          <c15:sqref>Metadata!$T$77</c15:sqref>
                        </c15:formulaRef>
                      </c:ext>
                    </c:extLst>
                    <c:strCache>
                      <c:ptCount val="1"/>
                      <c:pt idx="0">
                        <c:v>9</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Metadata!$T$78:$T$104</c15:sqref>
                        </c15:fullRef>
                        <c15:formulaRef>
                          <c15:sqref>Metadata!$T$86:$T$91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03-7B2E-4577-AD2D-61EFC07560D9}"/>
                  </c:ext>
                  <c:ext xmlns:c15="http://schemas.microsoft.com/office/drawing/2012/chart" uri="{02D57815-91ED-43cb-92C2-25804820EDAC}">
                    <c15:categoryFilterExceptions/>
                  </c:ext>
                </c:extLst>
              </c15:ser>
            </c15:filteredPieSeries>
            <c15:filteredPieSeries>
              <c15:ser>
                <c:idx val="19"/>
                <c:order val="19"/>
                <c:tx>
                  <c:strRef>
                    <c:extLst xmlns:c15="http://schemas.microsoft.com/office/drawing/2012/chart" xmlns:c16r2="http://schemas.microsoft.com/office/drawing/2015/06/chart">
                      <c:ext xmlns:c15="http://schemas.microsoft.com/office/drawing/2012/chart" uri="{02D57815-91ED-43cb-92C2-25804820EDAC}">
                        <c15:formulaRef>
                          <c15:sqref>Metadata!$U$77</c15:sqref>
                        </c15:formulaRef>
                      </c:ext>
                    </c:extLst>
                    <c:strCache>
                      <c:ptCount val="1"/>
                      <c:pt idx="0">
                        <c:v>10</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Metadata!$U$78:$U$104</c15:sqref>
                        </c15:fullRef>
                        <c15:formulaRef>
                          <c15:sqref>Metadata!$U$86:$U$91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0-7B2E-4577-AD2D-61EFC07560D9}"/>
                  </c:ext>
                  <c:ext xmlns:c15="http://schemas.microsoft.com/office/drawing/2012/chart" uri="{02D57815-91ED-43cb-92C2-25804820EDAC}">
                    <c15:categoryFilterExceptions/>
                  </c:ext>
                </c:extLst>
              </c15:ser>
            </c15:filteredPieSeries>
            <c15:filteredPieSeries>
              <c15:ser>
                <c:idx val="21"/>
                <c:order val="21"/>
                <c:tx>
                  <c:strRef>
                    <c:extLst xmlns:c15="http://schemas.microsoft.com/office/drawing/2012/chart" xmlns:c16r2="http://schemas.microsoft.com/office/drawing/2015/06/chart">
                      <c:ext xmlns:c15="http://schemas.microsoft.com/office/drawing/2012/chart" uri="{02D57815-91ED-43cb-92C2-25804820EDAC}">
                        <c15:formulaRef>
                          <c15:sqref>Metadata!$W$77</c15:sqref>
                        </c15:formulaRef>
                      </c:ext>
                    </c:extLst>
                    <c:strCache>
                      <c:ptCount val="1"/>
                      <c:pt idx="0">
                        <c:v>12</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Metadata!$W$78:$W$104</c15:sqref>
                        </c15:fullRef>
                        <c15:formulaRef>
                          <c15:sqref>Metadata!$W$86:$W$91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1D-7B2E-4577-AD2D-61EFC07560D9}"/>
                  </c:ext>
                  <c:ext xmlns:c15="http://schemas.microsoft.com/office/drawing/2012/chart" uri="{02D57815-91ED-43cb-92C2-25804820EDAC}">
                    <c15:categoryFilterExceptions/>
                  </c:ext>
                </c:extLst>
              </c15:ser>
            </c15:filteredPieSeries>
            <c15:filteredPieSeries>
              <c15:ser>
                <c:idx val="22"/>
                <c:order val="22"/>
                <c:tx>
                  <c:strRef>
                    <c:extLst xmlns:c15="http://schemas.microsoft.com/office/drawing/2012/chart" xmlns:c16r2="http://schemas.microsoft.com/office/drawing/2015/06/chart">
                      <c:ext xmlns:c15="http://schemas.microsoft.com/office/drawing/2012/chart" uri="{02D57815-91ED-43cb-92C2-25804820EDAC}">
                        <c15:formulaRef>
                          <c15:sqref>Metadata!$X$77</c15:sqref>
                        </c15:formulaRef>
                      </c:ext>
                    </c:extLst>
                    <c:strCache>
                      <c:ptCount val="1"/>
                      <c:pt idx="0">
                        <c:v>13</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Metadata!$X$78:$X$104</c15:sqref>
                        </c15:fullRef>
                        <c15:formulaRef>
                          <c15:sqref>Metadata!$X$86:$X$91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2A-7B2E-4577-AD2D-61EFC07560D9}"/>
                  </c:ext>
                  <c:ext xmlns:c15="http://schemas.microsoft.com/office/drawing/2012/chart" uri="{02D57815-91ED-43cb-92C2-25804820EDAC}">
                    <c15:categoryFilterExceptions/>
                  </c:ext>
                </c:extLst>
              </c15:ser>
            </c15:filteredPieSeries>
            <c15:filteredPieSeries>
              <c15:ser>
                <c:idx val="23"/>
                <c:order val="23"/>
                <c:tx>
                  <c:strRef>
                    <c:extLst xmlns:c15="http://schemas.microsoft.com/office/drawing/2012/chart" xmlns:c16r2="http://schemas.microsoft.com/office/drawing/2015/06/chart">
                      <c:ext xmlns:c15="http://schemas.microsoft.com/office/drawing/2012/chart" uri="{02D57815-91ED-43cb-92C2-25804820EDAC}">
                        <c15:formulaRef>
                          <c15:sqref>Metadata!$Y$77</c15:sqref>
                        </c15:formulaRef>
                      </c:ext>
                    </c:extLst>
                    <c:strCache>
                      <c:ptCount val="1"/>
                      <c:pt idx="0">
                        <c:v>14</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Metadata!$Y$78:$Y$104</c15:sqref>
                        </c15:fullRef>
                        <c15:formulaRef>
                          <c15:sqref>Metadata!$Y$86:$Y$91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37-7B2E-4577-AD2D-61EFC07560D9}"/>
                  </c:ext>
                  <c:ext xmlns:c15="http://schemas.microsoft.com/office/drawing/2012/chart" uri="{02D57815-91ED-43cb-92C2-25804820EDAC}">
                    <c15:categoryFilterExceptions/>
                  </c:ext>
                </c:extLst>
              </c15:ser>
            </c15:filteredPieSeries>
            <c15:filteredPieSeries>
              <c15:ser>
                <c:idx val="24"/>
                <c:order val="24"/>
                <c:tx>
                  <c:strRef>
                    <c:extLst xmlns:c15="http://schemas.microsoft.com/office/drawing/2012/chart" xmlns:c16r2="http://schemas.microsoft.com/office/drawing/2015/06/chart">
                      <c:ext xmlns:c15="http://schemas.microsoft.com/office/drawing/2012/chart" uri="{02D57815-91ED-43cb-92C2-25804820EDAC}">
                        <c15:formulaRef>
                          <c15:sqref>Metadata!$Z$77</c15:sqref>
                        </c15:formulaRef>
                      </c:ext>
                    </c:extLst>
                    <c:strCache>
                      <c:ptCount val="1"/>
                      <c:pt idx="0">
                        <c:v>X</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Metadata!$Z$78:$Z$104</c15:sqref>
                        </c15:fullRef>
                        <c15:formulaRef>
                          <c15:sqref>Metadata!$Z$86:$Z$91</c15:sqref>
                        </c15:formulaRef>
                      </c:ext>
                    </c:extLst>
                    <c:numCache>
                      <c:formatCode>0</c:formatCode>
                      <c:ptCount val="6"/>
                      <c:pt idx="0">
                        <c:v>0</c:v>
                      </c:pt>
                      <c:pt idx="1">
                        <c:v>0</c:v>
                      </c:pt>
                      <c:pt idx="2">
                        <c:v>0</c:v>
                      </c:pt>
                      <c:pt idx="3">
                        <c:v>0</c:v>
                      </c:pt>
                      <c:pt idx="4">
                        <c:v>0</c:v>
                      </c:pt>
                      <c:pt idx="5">
                        <c:v>0</c:v>
                      </c:pt>
                    </c:numCache>
                  </c:numRef>
                </c:val>
                <c:extLst xmlns:c15="http://schemas.microsoft.com/office/drawing/2012/chart" xmlns:c16r2="http://schemas.microsoft.com/office/drawing/2015/06/chart">
                  <c:ext xmlns:c16="http://schemas.microsoft.com/office/drawing/2014/chart" uri="{C3380CC4-5D6E-409C-BE32-E72D297353CC}">
                    <c16:uniqueId val="{00000144-7B2E-4577-AD2D-61EFC07560D9}"/>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0"/>
          <c:tx>
            <c:strRef>
              <c:f>Metadata!$F$77</c:f>
              <c:strCache>
                <c:ptCount val="1"/>
                <c:pt idx="0">
                  <c:v>School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Metadata!$F$78:$F$104</c15:sqref>
                  </c15:fullRef>
                </c:ext>
              </c:extLst>
              <c:f>Metadata!$F$78:$F$81</c:f>
              <c:numCache>
                <c:formatCode>0%</c:formatCode>
                <c:ptCount val="4"/>
                <c:pt idx="0">
                  <c:v>0.2608695652173913</c:v>
                </c:pt>
                <c:pt idx="1">
                  <c:v>0</c:v>
                </c:pt>
                <c:pt idx="2">
                  <c:v>0.2608695652173913</c:v>
                </c:pt>
                <c:pt idx="3" formatCode="0.0%">
                  <c:v>0.73913043478260865</c:v>
                </c:pt>
              </c:numCache>
            </c:numRef>
          </c:val>
          <c:extLst xmlns:c16r2="http://schemas.microsoft.com/office/drawing/2015/06/chart">
            <c:ext xmlns:c16="http://schemas.microsoft.com/office/drawing/2014/chart" uri="{C3380CC4-5D6E-409C-BE32-E72D297353CC}">
              <c16:uniqueId val="{00000002-1B10-44F8-9216-0D0984255227}"/>
            </c:ext>
          </c:extLst>
        </c:ser>
        <c:ser>
          <c:idx val="1"/>
          <c:order val="2"/>
          <c:tx>
            <c:strRef>
              <c:f>Metadata!$C$77</c:f>
              <c:strCache>
                <c:ptCount val="1"/>
                <c:pt idx="0">
                  <c:v>National Primary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Metadata!$C$78:$C$104</c15:sqref>
                  </c15:fullRef>
                </c:ext>
              </c:extLst>
              <c:f>Metadata!$C$78:$C$81</c:f>
              <c:numCache>
                <c:formatCode>0.0%</c:formatCode>
                <c:ptCount val="4"/>
                <c:pt idx="0">
                  <c:v>0.12594265045928729</c:v>
                </c:pt>
                <c:pt idx="1">
                  <c:v>2.0514073880793019E-2</c:v>
                </c:pt>
                <c:pt idx="2">
                  <c:v>0.14645672434008031</c:v>
                </c:pt>
                <c:pt idx="3">
                  <c:v>0.85354327565991972</c:v>
                </c:pt>
              </c:numCache>
            </c:numRef>
          </c:val>
          <c:extLst xmlns:c16r2="http://schemas.microsoft.com/office/drawing/2015/06/chart">
            <c:ext xmlns:c16="http://schemas.microsoft.com/office/drawing/2014/chart" uri="{C3380CC4-5D6E-409C-BE32-E72D297353CC}">
              <c16:uniqueId val="{00000000-1B10-44F8-9216-0D0984255227}"/>
            </c:ext>
          </c:extLst>
        </c:ser>
        <c:ser>
          <c:idx val="3"/>
          <c:order val="4"/>
          <c:tx>
            <c:strRef>
              <c:f>Metadata!$E$77</c:f>
              <c:strCache>
                <c:ptCount val="1"/>
                <c:pt idx="0">
                  <c:v>National Overall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ext>
              </c:extLst>
              <c:f>Metadata!$A$78:$A$81</c:f>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Metadata!$E$78:$E$104</c15:sqref>
                  </c15:fullRef>
                </c:ext>
              </c:extLst>
              <c:f>Metadata!$E$78:$E$81</c:f>
              <c:numCache>
                <c:formatCode>0.0%</c:formatCode>
                <c:ptCount val="4"/>
                <c:pt idx="0">
                  <c:v>0.12016800759146123</c:v>
                </c:pt>
                <c:pt idx="1">
                  <c:v>3.6402284151386168E-2</c:v>
                </c:pt>
                <c:pt idx="2">
                  <c:v>0.1565702917428474</c:v>
                </c:pt>
                <c:pt idx="3">
                  <c:v>0.84342970825715258</c:v>
                </c:pt>
              </c:numCache>
            </c:numRef>
          </c:val>
          <c:extLst xmlns:c16r2="http://schemas.microsoft.com/office/drawing/2015/06/chart">
            <c:ext xmlns:c16="http://schemas.microsoft.com/office/drawing/2014/chart" uri="{C3380CC4-5D6E-409C-BE32-E72D297353CC}">
              <c16:uniqueId val="{00000001-1B10-44F8-9216-0D0984255227}"/>
            </c:ext>
          </c:extLst>
        </c:ser>
        <c:dLbls>
          <c:dLblPos val="outEnd"/>
          <c:showLegendKey val="0"/>
          <c:showVal val="1"/>
          <c:showCatName val="0"/>
          <c:showSerName val="0"/>
          <c:showPercent val="0"/>
          <c:showBubbleSize val="0"/>
        </c:dLbls>
        <c:gapWidth val="219"/>
        <c:overlap val="-27"/>
        <c:axId val="334738648"/>
        <c:axId val="334739040"/>
        <c:extLst xmlns:c16r2="http://schemas.microsoft.com/office/drawing/2015/06/chart">
          <c:ext xmlns:c15="http://schemas.microsoft.com/office/drawing/2012/chart" uri="{02D57815-91ED-43cb-92C2-25804820EDAC}">
            <c15:filteredBarSeries>
              <c15:ser>
                <c:idx val="0"/>
                <c:order val="1"/>
                <c:tx>
                  <c:strRef>
                    <c:extLst xmlns:c16r2="http://schemas.microsoft.com/office/drawing/2015/06/chart">
                      <c:ext uri="{02D57815-91ED-43cb-92C2-25804820EDAC}">
                        <c15:formulaRef>
                          <c15:sqref>Metadata!$B$77</c15:sqref>
                        </c15:formulaRef>
                      </c:ext>
                    </c:extLst>
                    <c:strCache>
                      <c:ptCount val="1"/>
                      <c:pt idx="0">
                        <c:v>National Nursery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uri="{02D57815-91ED-43cb-92C2-25804820EDAC}">
                        <c15:fullRef>
                          <c15:sqref>Metadata!$B$78:$B$104</c15:sqref>
                        </c15:fullRef>
                        <c15:formulaRef>
                          <c15:sqref>Metadata!$B$78:$B$81</c15:sqref>
                        </c15:formulaRef>
                      </c:ext>
                    </c:extLst>
                    <c:numCache>
                      <c:formatCode>0.0%</c:formatCode>
                      <c:ptCount val="4"/>
                      <c:pt idx="0">
                        <c:v>0.13305163079360888</c:v>
                      </c:pt>
                      <c:pt idx="1">
                        <c:v>1.4261191073550773E-2</c:v>
                      </c:pt>
                      <c:pt idx="2">
                        <c:v>0.14731282186715966</c:v>
                      </c:pt>
                      <c:pt idx="3">
                        <c:v>0.85268717813284034</c:v>
                      </c:pt>
                    </c:numCache>
                  </c:numRef>
                </c:val>
                <c:extLst xmlns:c16r2="http://schemas.microsoft.com/office/drawing/2015/06/chart">
                  <c:ext xmlns:c16="http://schemas.microsoft.com/office/drawing/2014/chart" uri="{C3380CC4-5D6E-409C-BE32-E72D297353CC}">
                    <c16:uniqueId val="{00000003-1B10-44F8-9216-0D0984255227}"/>
                  </c:ext>
                </c:extLst>
              </c15:ser>
            </c15:filteredBarSeries>
            <c15:filteredBarSeries>
              <c15:ser>
                <c:idx val="2"/>
                <c:order val="3"/>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Metadata!$A$78:$A$104</c15:sqref>
                        </c15:fullRef>
                        <c15:formulaRef>
                          <c15:sqref>Metadata!$A$78:$A$81</c15:sqref>
                        </c15:formulaRef>
                      </c:ext>
                    </c:extLst>
                    <c:strCache>
                      <c:ptCount val="4"/>
                      <c:pt idx="0">
                        <c:v>SEN Support</c:v>
                      </c:pt>
                      <c:pt idx="1">
                        <c:v>EHC Plan or Statement</c:v>
                      </c:pt>
                      <c:pt idx="2">
                        <c:v> Total SEN</c:v>
                      </c:pt>
                      <c:pt idx="3">
                        <c:v>No SEN Provision</c:v>
                      </c:pt>
                    </c:strCache>
                  </c:strRef>
                </c:cat>
                <c:val>
                  <c:numRef>
                    <c:extLst>
                      <c:ext xmlns:c15="http://schemas.microsoft.com/office/drawing/2012/chart" uri="{02D57815-91ED-43cb-92C2-25804820EDAC}">
                        <c15:fullRef>
                          <c15:sqref>Metadata!$D$78:$D$104</c15:sqref>
                        </c15:fullRef>
                        <c15:formulaRef>
                          <c15:sqref>Metadata!$D$78:$D$81</c15:sqref>
                        </c15:formulaRef>
                      </c:ext>
                    </c:extLst>
                    <c:numCache>
                      <c:formatCode>0%</c:formatCode>
                      <c:ptCount val="4"/>
                      <c:pt idx="0" formatCode="0.00%">
                        <c:v>0.11494552608596462</c:v>
                      </c:pt>
                      <c:pt idx="1">
                        <c:v>1.9570591958166964E-2</c:v>
                      </c:pt>
                      <c:pt idx="2" formatCode="0.0%">
                        <c:v>0.13451611804413158</c:v>
                      </c:pt>
                      <c:pt idx="3"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04-1B10-44F8-9216-0D0984255227}"/>
                  </c:ext>
                </c:extLst>
              </c15:ser>
            </c15:filteredBarSeries>
          </c:ext>
        </c:extLst>
      </c:barChart>
      <c:catAx>
        <c:axId val="334738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34739040"/>
        <c:crosses val="autoZero"/>
        <c:auto val="1"/>
        <c:lblAlgn val="ctr"/>
        <c:lblOffset val="100"/>
        <c:noMultiLvlLbl val="0"/>
      </c:catAx>
      <c:valAx>
        <c:axId val="334739040"/>
        <c:scaling>
          <c:orientation val="minMax"/>
          <c:max val="1"/>
        </c:scaling>
        <c:delete val="0"/>
        <c:axPos val="l"/>
        <c:numFmt formatCode="0%" sourceLinked="0"/>
        <c:majorTickMark val="out"/>
        <c:minorTickMark val="in"/>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473864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GB" sz="2400"/>
              <a:t>SEN Rates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FC5B-439C-99C0-30A819D2C397}"/>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(Metadata!$A$78:$A$79,Metadata!$A$81)</c:f>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Metadata!$F$78:$F$104</c15:sqref>
                  </c15:fullRef>
                </c:ext>
              </c:extLst>
              <c:f>(Metadata!$F$78:$F$79,Metadata!$F$81)</c:f>
              <c:numCache>
                <c:formatCode>0%</c:formatCode>
                <c:ptCount val="3"/>
                <c:pt idx="0">
                  <c:v>0.2608695652173913</c:v>
                </c:pt>
                <c:pt idx="1">
                  <c:v>0</c:v>
                </c:pt>
                <c:pt idx="2" formatCode="0.0%">
                  <c:v>0.73913043478260865</c:v>
                </c:pt>
              </c:numCache>
            </c:numRef>
          </c:val>
          <c:extLst xmlns:c16r2="http://schemas.microsoft.com/office/drawing/2015/06/chart">
            <c:ext xmlns:c16="http://schemas.microsoft.com/office/drawing/2014/chart" uri="{C3380CC4-5D6E-409C-BE32-E72D297353CC}">
              <c16:uniqueId val="{00000002-E143-410D-9EAF-DDF766429509}"/>
            </c:ex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7-FC5B-439C-99C0-30A819D2C397}"/>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9-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uri="{02D57815-91ED-43cb-92C2-25804820EDAC}">
                        <c15:fullRef>
                          <c15:sqref>Metadata!$B$78:$B$104</c15:sqref>
                        </c15:fullRef>
                        <c15:formulaRef>
                          <c15:sqref>(Metadata!$B$78:$B$79,Metadata!$B$81)</c15:sqref>
                        </c15:formulaRef>
                      </c:ext>
                    </c:extLst>
                    <c:numCache>
                      <c:formatCode>0.0%</c:formatCode>
                      <c:ptCount val="3"/>
                      <c:pt idx="0">
                        <c:v>0.13305163079360888</c:v>
                      </c:pt>
                      <c:pt idx="1">
                        <c:v>1.4261191073550773E-2</c:v>
                      </c:pt>
                      <c:pt idx="2">
                        <c:v>0.85268717813284034</c:v>
                      </c:pt>
                    </c:numCache>
                  </c:numRef>
                </c:val>
                <c:extLst xmlns:c16r2="http://schemas.microsoft.com/office/drawing/2015/06/chart">
                  <c:ext xmlns:c16="http://schemas.microsoft.com/office/drawing/2014/chart" uri="{C3380CC4-5D6E-409C-BE32-E72D297353CC}">
                    <c16:uniqueId val="{00000003-E143-410D-9EAF-DDF766429509}"/>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0D-FC5B-439C-99C0-30A819D2C397}"/>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0F-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Metadata!$C$78:$C$104</c15:sqref>
                        </c15:fullRef>
                        <c15:formulaRef>
                          <c15:sqref>(Metadata!$C$78:$C$79,Metadata!$C$81)</c15:sqref>
                        </c15:formulaRef>
                      </c:ext>
                    </c:extLst>
                    <c:numCache>
                      <c:formatCode>0.0%</c:formatCode>
                      <c:ptCount val="3"/>
                      <c:pt idx="0">
                        <c:v>0.12594265045928729</c:v>
                      </c:pt>
                      <c:pt idx="1">
                        <c:v>2.0514073880793019E-2</c:v>
                      </c:pt>
                      <c:pt idx="2">
                        <c:v>0.85354327565991972</c:v>
                      </c:pt>
                    </c:numCache>
                  </c:numRef>
                </c:val>
                <c:extLst xmlns:c15="http://schemas.microsoft.com/office/drawing/2012/chart" xmlns:c16r2="http://schemas.microsoft.com/office/drawing/2015/06/chart">
                  <c:ext xmlns:c16="http://schemas.microsoft.com/office/drawing/2014/chart" uri="{C3380CC4-5D6E-409C-BE32-E72D297353CC}">
                    <c16:uniqueId val="{00000000-E143-410D-9EAF-DDF766429509}"/>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3-FC5B-439C-99C0-30A819D2C397}"/>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5-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Metadata!$D$78:$D$104</c15:sqref>
                        </c15:fullRef>
                        <c15:formulaRef>
                          <c15:sqref>(Metadata!$D$78:$D$79,Metadata!$D$81)</c15:sqref>
                        </c15:formulaRef>
                      </c:ext>
                    </c:extLst>
                    <c:numCache>
                      <c:formatCode>0%</c:formatCode>
                      <c:ptCount val="3"/>
                      <c:pt idx="0" formatCode="0.00%">
                        <c:v>0.11494552608596462</c:v>
                      </c:pt>
                      <c:pt idx="1">
                        <c:v>1.9570591958166964E-2</c:v>
                      </c:pt>
                      <c:pt idx="2" formatCode="0.0%">
                        <c:v>0.86548388195586845</c:v>
                      </c:pt>
                    </c:numCache>
                  </c:numRef>
                </c:val>
                <c:extLst xmlns:c15="http://schemas.microsoft.com/office/drawing/2012/chart" xmlns:c16r2="http://schemas.microsoft.com/office/drawing/2015/06/chart">
                  <c:ext xmlns:c16="http://schemas.microsoft.com/office/drawing/2014/chart" uri="{C3380CC4-5D6E-409C-BE32-E72D297353CC}">
                    <c16:uniqueId val="{00000004-E143-410D-9EAF-DDF766429509}"/>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9-FC5B-439C-99C0-30A819D2C397}"/>
                    </c:ext>
                  </c:extLst>
                </c:dPt>
                <c:dPt>
                  <c:idx val="1"/>
                  <c:bubble3D val="0"/>
                  <c:spPr>
                    <a:solidFill>
                      <a:schemeClr val="accent2"/>
                    </a:solidFill>
                    <a:ln>
                      <a:noFill/>
                    </a:ln>
                    <a:effectLst/>
                  </c:spPr>
                  <c:extLst xmlns:c15="http://schemas.microsoft.com/office/drawing/2012/chart" xmlns:c16r2="http://schemas.microsoft.com/office/drawing/2015/06/chart">
                    <c:ext xmlns:c16="http://schemas.microsoft.com/office/drawing/2014/chart" uri="{C3380CC4-5D6E-409C-BE32-E72D297353CC}">
                      <c16:uniqueId val="{0000001B-FC5B-439C-99C0-30A819D2C397}"/>
                    </c:ext>
                  </c:extLst>
                </c:dPt>
                <c:dPt>
                  <c:idx val="2"/>
                  <c:bubble3D val="0"/>
                  <c:spPr>
                    <a:solidFill>
                      <a:schemeClr val="accent3"/>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(Metadata!$A$78:$A$79,Metadata!$A$81)</c15:sqref>
                        </c15:formulaRef>
                      </c:ext>
                    </c:extLst>
                    <c:strCache>
                      <c:ptCount val="3"/>
                      <c:pt idx="0">
                        <c:v>SEN Support</c:v>
                      </c:pt>
                      <c:pt idx="1">
                        <c:v>EHC Plan or Statement</c:v>
                      </c:pt>
                      <c:pt idx="2">
                        <c:v>No SEN Provision</c:v>
                      </c:pt>
                    </c:strCache>
                  </c:strRef>
                </c:cat>
                <c:val>
                  <c:numRef>
                    <c:extLst>
                      <c:ext xmlns:c15="http://schemas.microsoft.com/office/drawing/2012/chart" uri="{02D57815-91ED-43cb-92C2-25804820EDAC}">
                        <c15:fullRef>
                          <c15:sqref>Metadata!$E$78:$E$104</c15:sqref>
                        </c15:fullRef>
                        <c15:formulaRef>
                          <c15:sqref>(Metadata!$E$78:$E$79,Metadata!$E$81)</c15:sqref>
                        </c15:formulaRef>
                      </c:ext>
                    </c:extLst>
                    <c:numCache>
                      <c:formatCode>0.0%</c:formatCode>
                      <c:ptCount val="3"/>
                      <c:pt idx="0">
                        <c:v>0.12016800759146123</c:v>
                      </c:pt>
                      <c:pt idx="1">
                        <c:v>3.6402284151386168E-2</c:v>
                      </c:pt>
                      <c:pt idx="2">
                        <c:v>0.84342970825715258</c:v>
                      </c:pt>
                    </c:numCache>
                  </c:numRef>
                </c:val>
                <c:extLst xmlns:c15="http://schemas.microsoft.com/office/drawing/2012/chart" xmlns:c16r2="http://schemas.microsoft.com/office/drawing/2015/06/chart">
                  <c:ext xmlns:c16="http://schemas.microsoft.com/office/drawing/2014/chart" uri="{C3380CC4-5D6E-409C-BE32-E72D297353CC}">
                    <c16:uniqueId val="{00000001-E143-410D-9EAF-DDF766429509}"/>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SEN Broad of Need</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4"/>
          <c:order val="4"/>
          <c:tx>
            <c:strRef>
              <c:f>Metadata!$F$77</c:f>
              <c:strCache>
                <c:ptCount val="1"/>
                <c:pt idx="0">
                  <c:v>School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ext>
              </c:extLst>
              <c:f>Metadata!$A$86:$A$91</c:f>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Metadata!$F$78:$F$104</c15:sqref>
                  </c15:fullRef>
                </c:ext>
              </c:extLst>
              <c:f>Metadata!$F$86:$F$91</c:f>
              <c:numCache>
                <c:formatCode>0%</c:formatCode>
                <c:ptCount val="6"/>
                <c:pt idx="0">
                  <c:v>1</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D8DA-43AD-8588-C4618812ACC1}"/>
            </c:ext>
            <c:ext xmlns:c15="http://schemas.microsoft.com/office/drawing/2012/chart" uri="{02D57815-91ED-43cb-92C2-25804820EDAC}">
              <c15:categoryFilterExceptions/>
            </c:ext>
          </c:extLst>
        </c:ser>
        <c:dLbls>
          <c:dLblPos val="bestFit"/>
          <c:showLegendKey val="0"/>
          <c:showVal val="1"/>
          <c:showCatName val="0"/>
          <c:showSerName val="0"/>
          <c:showPercent val="0"/>
          <c:showBubbleSize val="0"/>
          <c:showLeaderLines val="1"/>
        </c:dLbls>
        <c:firstSliceAng val="0"/>
        <c:extLst xmlns:c16r2="http://schemas.microsoft.com/office/drawing/2015/06/chart">
          <c:ext xmlns:c15="http://schemas.microsoft.com/office/drawing/2012/chart" uri="{02D57815-91ED-43cb-92C2-25804820EDAC}">
            <c15:filteredPieSeries>
              <c15:ser>
                <c:idx val="0"/>
                <c:order val="0"/>
                <c:tx>
                  <c:strRef>
                    <c:extLst xmlns:c16r2="http://schemas.microsoft.com/office/drawing/2015/06/chart">
                      <c:ext uri="{02D57815-91ED-43cb-92C2-25804820EDAC}">
                        <c15:formulaRef>
                          <c15:sqref>Metadata!$B$77</c15:sqref>
                        </c15:formulaRef>
                      </c:ext>
                    </c:extLst>
                    <c:strCache>
                      <c:ptCount val="1"/>
                      <c:pt idx="0">
                        <c:v>National Nursery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uri="{CE6537A1-D6FC-4f65-9D91-7224C49458BB}"/>
                  </c:extLst>
                </c:dLbls>
                <c:cat>
                  <c:strRef>
                    <c:extLst>
                      <c:ex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uri="{02D57815-91ED-43cb-92C2-25804820EDAC}">
                        <c15:fullRef>
                          <c15:sqref>Metadata!$B$78:$B$104</c15:sqref>
                        </c15:fullRef>
                        <c15:formulaRef>
                          <c15:sqref>Metadata!$B$86:$B$91</c15:sqref>
                        </c15:formulaRef>
                      </c:ext>
                    </c:extLst>
                    <c:numCache>
                      <c:formatCode>0.0%</c:formatCode>
                      <c:ptCount val="6"/>
                      <c:pt idx="0">
                        <c:v>8.2646109716744354E-2</c:v>
                      </c:pt>
                      <c:pt idx="1">
                        <c:v>5.5396199354607385E-2</c:v>
                      </c:pt>
                      <c:pt idx="2">
                        <c:v>0.75206167084976694</c:v>
                      </c:pt>
                      <c:pt idx="3">
                        <c:v>7.0096808892076021E-2</c:v>
                      </c:pt>
                      <c:pt idx="4">
                        <c:v>3.0656149157404087E-2</c:v>
                      </c:pt>
                      <c:pt idx="5">
                        <c:v>9.1430620294012197E-3</c:v>
                      </c:pt>
                    </c:numCache>
                  </c:numRef>
                </c:val>
                <c:extLst xmlns:c16r2="http://schemas.microsoft.com/office/drawing/2015/06/chart">
                  <c:ext xmlns:c16="http://schemas.microsoft.com/office/drawing/2014/chart" uri="{C3380CC4-5D6E-409C-BE32-E72D297353CC}">
                    <c16:uniqueId val="{00000003-D8DA-43AD-8588-C4618812ACC1}"/>
                  </c:ext>
                  <c:ext uri="{02D57815-91ED-43cb-92C2-25804820EDAC}">
                    <c15:categoryFilterExceptions/>
                  </c:ext>
                </c:extLst>
              </c15:ser>
            </c15:filteredPieSeries>
            <c15:filteredPieSeries>
              <c15:ser>
                <c:idx val="1"/>
                <c:order val="1"/>
                <c:tx>
                  <c:strRef>
                    <c:extLst xmlns:c15="http://schemas.microsoft.com/office/drawing/2012/chart" xmlns:c16r2="http://schemas.microsoft.com/office/drawing/2015/06/chart">
                      <c:ext xmlns:c15="http://schemas.microsoft.com/office/drawing/2012/chart" uri="{02D57815-91ED-43cb-92C2-25804820EDAC}">
                        <c15:formulaRef>
                          <c15:sqref>Metadata!$C$77</c15:sqref>
                        </c15:formulaRef>
                      </c:ext>
                    </c:extLst>
                    <c:strCache>
                      <c:ptCount val="1"/>
                      <c:pt idx="0">
                        <c:v>National Primary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Metadata!$C$78:$C$104</c15:sqref>
                        </c15:fullRef>
                        <c15:formulaRef>
                          <c15:sqref>Metadata!$C$86:$C$91</c15:sqref>
                        </c15:formulaRef>
                      </c:ext>
                    </c:extLst>
                    <c:numCache>
                      <c:formatCode>0.0%</c:formatCode>
                      <c:ptCount val="6"/>
                      <c:pt idx="0">
                        <c:v>0.2829558391096616</c:v>
                      </c:pt>
                      <c:pt idx="1">
                        <c:v>0.16584398858946239</c:v>
                      </c:pt>
                      <c:pt idx="2">
                        <c:v>0.4187673161647818</c:v>
                      </c:pt>
                      <c:pt idx="3">
                        <c:v>5.5846874922164252E-2</c:v>
                      </c:pt>
                      <c:pt idx="4">
                        <c:v>3.4485082641419314E-2</c:v>
                      </c:pt>
                      <c:pt idx="5">
                        <c:v>4.2100898572510682E-2</c:v>
                      </c:pt>
                    </c:numCache>
                  </c:numRef>
                </c:val>
                <c:extLst xmlns:c15="http://schemas.microsoft.com/office/drawing/2012/chart" xmlns:c16r2="http://schemas.microsoft.com/office/drawing/2015/06/chart">
                  <c:ext xmlns:c16="http://schemas.microsoft.com/office/drawing/2014/chart" uri="{C3380CC4-5D6E-409C-BE32-E72D297353CC}">
                    <c16:uniqueId val="{00000000-D8DA-43AD-8588-C4618812ACC1}"/>
                  </c:ext>
                  <c:ext xmlns:c15="http://schemas.microsoft.com/office/drawing/2012/chart" uri="{02D57815-91ED-43cb-92C2-25804820EDAC}">
                    <c15:categoryFilterExceptions/>
                  </c:ext>
                </c:extLst>
              </c15:ser>
            </c15:filteredPieSeries>
            <c15:filteredPieSeries>
              <c15:ser>
                <c:idx val="2"/>
                <c:order val="2"/>
                <c:tx>
                  <c:strRef>
                    <c:extLst xmlns:c15="http://schemas.microsoft.com/office/drawing/2012/chart" xmlns:c16r2="http://schemas.microsoft.com/office/drawing/2015/06/chart">
                      <c:ext xmlns:c15="http://schemas.microsoft.com/office/drawing/2012/chart" uri="{02D57815-91ED-43cb-92C2-25804820EDAC}">
                        <c15:formulaRef>
                          <c15:sqref>Metadata!$D$77</c15:sqref>
                        </c15:formulaRef>
                      </c:ext>
                    </c:extLst>
                    <c:strCache>
                      <c:ptCount val="1"/>
                      <c:pt idx="0">
                        <c:v>National Secondary</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Metadata!$D$78:$D$104</c15:sqref>
                        </c15:fullRef>
                        <c15:formulaRef>
                          <c15:sqref>Metadata!$D$86:$D$91</c15:sqref>
                        </c15:formulaRef>
                      </c:ext>
                    </c:extLst>
                    <c:numCache>
                      <c:formatCode>0%</c:formatCode>
                      <c:ptCount val="6"/>
                      <c:pt idx="0" formatCode="0.0%">
                        <c:v>0.39929096275426496</c:v>
                      </c:pt>
                      <c:pt idx="1" formatCode="0.0%">
                        <c:v>0.21538602311393326</c:v>
                      </c:pt>
                      <c:pt idx="2" formatCode="0.0%">
                        <c:v>0.23559315902479716</c:v>
                      </c:pt>
                      <c:pt idx="3" formatCode="0.0%">
                        <c:v>6.6758452800718404E-2</c:v>
                      </c:pt>
                      <c:pt idx="4" formatCode="0.0%">
                        <c:v>5.5163182836702254E-2</c:v>
                      </c:pt>
                      <c:pt idx="5" formatCode="0.0%">
                        <c:v>2.7808219469583961E-2</c:v>
                      </c:pt>
                    </c:numCache>
                  </c:numRef>
                </c:val>
                <c:extLst xmlns:c15="http://schemas.microsoft.com/office/drawing/2012/chart" xmlns:c16r2="http://schemas.microsoft.com/office/drawing/2015/06/chart">
                  <c:ext xmlns:c16="http://schemas.microsoft.com/office/drawing/2014/chart" uri="{C3380CC4-5D6E-409C-BE32-E72D297353CC}">
                    <c16:uniqueId val="{00000004-D8DA-43AD-8588-C4618812ACC1}"/>
                  </c:ext>
                  <c:ext xmlns:c15="http://schemas.microsoft.com/office/drawing/2012/chart" uri="{02D57815-91ED-43cb-92C2-25804820EDAC}">
                    <c15:categoryFilterExceptions/>
                  </c:ext>
                </c:extLst>
              </c15:ser>
            </c15:filteredPieSeries>
            <c15:filteredPieSeries>
              <c15:ser>
                <c:idx val="3"/>
                <c:order val="3"/>
                <c:tx>
                  <c:strRef>
                    <c:extLst xmlns:c15="http://schemas.microsoft.com/office/drawing/2012/chart" xmlns:c16r2="http://schemas.microsoft.com/office/drawing/2015/06/chart">
                      <c:ext xmlns:c15="http://schemas.microsoft.com/office/drawing/2012/chart" uri="{02D57815-91ED-43cb-92C2-25804820EDAC}">
                        <c15:formulaRef>
                          <c15:sqref>Metadata!$E$77</c15:sqref>
                        </c15:formulaRef>
                      </c:ext>
                    </c:extLst>
                    <c:strCache>
                      <c:ptCount val="1"/>
                      <c:pt idx="0">
                        <c:v>National Overall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Metadata!$A$78:$A$104</c15:sqref>
                        </c15:fullRef>
                        <c15:formulaRef>
                          <c15:sqref>Metadata!$A$86:$A$91</c15:sqref>
                        </c15:formulaRef>
                      </c:ext>
                    </c:extLst>
                    <c:strCache>
                      <c:ptCount val="6"/>
                      <c:pt idx="0">
                        <c:v>C&amp;L</c:v>
                      </c:pt>
                      <c:pt idx="1">
                        <c:v>SEMH</c:v>
                      </c:pt>
                      <c:pt idx="2">
                        <c:v>C&amp;I</c:v>
                      </c:pt>
                      <c:pt idx="3">
                        <c:v>S&amp;P</c:v>
                      </c:pt>
                      <c:pt idx="4">
                        <c:v>OTH</c:v>
                      </c:pt>
                      <c:pt idx="5">
                        <c:v>NSA</c:v>
                      </c:pt>
                    </c:strCache>
                  </c:strRef>
                </c:cat>
                <c:val>
                  <c:numRef>
                    <c:extLst>
                      <c:ext xmlns:c15="http://schemas.microsoft.com/office/drawing/2012/chart" uri="{02D57815-91ED-43cb-92C2-25804820EDAC}">
                        <c15:fullRef>
                          <c15:sqref>Metadata!$E$78:$E$104</c15:sqref>
                        </c15:fullRef>
                        <c15:formulaRef>
                          <c15:sqref>Metadata!$E$86:$E$91</c15:sqref>
                        </c15:formulaRef>
                      </c:ext>
                    </c:extLst>
                    <c:numCache>
                      <c:formatCode>0.0%</c:formatCode>
                      <c:ptCount val="6"/>
                      <c:pt idx="0">
                        <c:v>0.33392669836384381</c:v>
                      </c:pt>
                      <c:pt idx="1">
                        <c:v>0.18412308304813529</c:v>
                      </c:pt>
                      <c:pt idx="2">
                        <c:v>0.3505087626616441</c:v>
                      </c:pt>
                      <c:pt idx="3">
                        <c:v>5.8984312194225605E-2</c:v>
                      </c:pt>
                      <c:pt idx="4">
                        <c:v>4.0144398251295836E-2</c:v>
                      </c:pt>
                      <c:pt idx="5">
                        <c:v>3.2312745480855366E-2</c:v>
                      </c:pt>
                    </c:numCache>
                  </c:numRef>
                </c:val>
                <c:extLst xmlns:c15="http://schemas.microsoft.com/office/drawing/2012/chart" xmlns:c16r2="http://schemas.microsoft.com/office/drawing/2015/06/chart">
                  <c:ext xmlns:c16="http://schemas.microsoft.com/office/drawing/2014/chart" uri="{C3380CC4-5D6E-409C-BE32-E72D297353CC}">
                    <c16:uniqueId val="{00000001-D8DA-43AD-8588-C4618812ACC1}"/>
                  </c:ext>
                  <c:ext xmlns:c15="http://schemas.microsoft.com/office/drawing/2012/chart" uri="{02D57815-91ED-43cb-92C2-25804820EDAC}">
                    <c15:categoryFilterExceptions/>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4.png"/><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4.xml"/><Relationship Id="rId26" Type="http://schemas.openxmlformats.org/officeDocument/2006/relationships/chart" Target="../charts/chart32.xml"/><Relationship Id="rId3" Type="http://schemas.openxmlformats.org/officeDocument/2006/relationships/chart" Target="../charts/chart9.xml"/><Relationship Id="rId21" Type="http://schemas.openxmlformats.org/officeDocument/2006/relationships/chart" Target="../charts/chart27.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chart" Target="../charts/chart23.xml"/><Relationship Id="rId25" Type="http://schemas.openxmlformats.org/officeDocument/2006/relationships/chart" Target="../charts/chart31.xml"/><Relationship Id="rId2" Type="http://schemas.openxmlformats.org/officeDocument/2006/relationships/chart" Target="../charts/chart8.xml"/><Relationship Id="rId16" Type="http://schemas.openxmlformats.org/officeDocument/2006/relationships/chart" Target="../charts/chart22.xml"/><Relationship Id="rId20" Type="http://schemas.openxmlformats.org/officeDocument/2006/relationships/chart" Target="../charts/chart26.xml"/><Relationship Id="rId29" Type="http://schemas.openxmlformats.org/officeDocument/2006/relationships/chart" Target="../charts/chart35.xml"/><Relationship Id="rId1" Type="http://schemas.openxmlformats.org/officeDocument/2006/relationships/chart" Target="../charts/chart7.xml"/><Relationship Id="rId6" Type="http://schemas.openxmlformats.org/officeDocument/2006/relationships/chart" Target="../charts/chart12.xml"/><Relationship Id="rId11" Type="http://schemas.openxmlformats.org/officeDocument/2006/relationships/chart" Target="../charts/chart17.xml"/><Relationship Id="rId24" Type="http://schemas.openxmlformats.org/officeDocument/2006/relationships/chart" Target="../charts/chart30.xml"/><Relationship Id="rId5" Type="http://schemas.openxmlformats.org/officeDocument/2006/relationships/chart" Target="../charts/chart11.xml"/><Relationship Id="rId15" Type="http://schemas.openxmlformats.org/officeDocument/2006/relationships/chart" Target="../charts/chart21.xml"/><Relationship Id="rId23" Type="http://schemas.openxmlformats.org/officeDocument/2006/relationships/chart" Target="../charts/chart29.xml"/><Relationship Id="rId28" Type="http://schemas.openxmlformats.org/officeDocument/2006/relationships/chart" Target="../charts/chart34.xml"/><Relationship Id="rId10" Type="http://schemas.openxmlformats.org/officeDocument/2006/relationships/chart" Target="../charts/chart16.xml"/><Relationship Id="rId19" Type="http://schemas.openxmlformats.org/officeDocument/2006/relationships/chart" Target="../charts/chart25.xml"/><Relationship Id="rId31" Type="http://schemas.openxmlformats.org/officeDocument/2006/relationships/chart" Target="../charts/chart37.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chart" Target="../charts/chart20.xml"/><Relationship Id="rId22" Type="http://schemas.openxmlformats.org/officeDocument/2006/relationships/chart" Target="../charts/chart28.xml"/><Relationship Id="rId27" Type="http://schemas.openxmlformats.org/officeDocument/2006/relationships/chart" Target="../charts/chart33.xml"/><Relationship Id="rId30" Type="http://schemas.openxmlformats.org/officeDocument/2006/relationships/chart" Target="../charts/chart36.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5.xml"/><Relationship Id="rId13" Type="http://schemas.openxmlformats.org/officeDocument/2006/relationships/chart" Target="../charts/chart50.xml"/><Relationship Id="rId18" Type="http://schemas.openxmlformats.org/officeDocument/2006/relationships/chart" Target="../charts/chart55.xml"/><Relationship Id="rId3" Type="http://schemas.openxmlformats.org/officeDocument/2006/relationships/chart" Target="../charts/chart40.xml"/><Relationship Id="rId21" Type="http://schemas.openxmlformats.org/officeDocument/2006/relationships/chart" Target="../charts/chart58.xml"/><Relationship Id="rId7" Type="http://schemas.openxmlformats.org/officeDocument/2006/relationships/chart" Target="../charts/chart44.xml"/><Relationship Id="rId12" Type="http://schemas.openxmlformats.org/officeDocument/2006/relationships/chart" Target="../charts/chart49.xml"/><Relationship Id="rId17" Type="http://schemas.openxmlformats.org/officeDocument/2006/relationships/chart" Target="../charts/chart54.xml"/><Relationship Id="rId2" Type="http://schemas.openxmlformats.org/officeDocument/2006/relationships/chart" Target="../charts/chart39.xml"/><Relationship Id="rId16" Type="http://schemas.openxmlformats.org/officeDocument/2006/relationships/chart" Target="../charts/chart53.xml"/><Relationship Id="rId20" Type="http://schemas.openxmlformats.org/officeDocument/2006/relationships/chart" Target="../charts/chart57.xml"/><Relationship Id="rId1" Type="http://schemas.openxmlformats.org/officeDocument/2006/relationships/chart" Target="../charts/chart38.xml"/><Relationship Id="rId6" Type="http://schemas.openxmlformats.org/officeDocument/2006/relationships/chart" Target="../charts/chart43.xml"/><Relationship Id="rId11" Type="http://schemas.openxmlformats.org/officeDocument/2006/relationships/chart" Target="../charts/chart48.xml"/><Relationship Id="rId5" Type="http://schemas.openxmlformats.org/officeDocument/2006/relationships/chart" Target="../charts/chart42.xml"/><Relationship Id="rId15" Type="http://schemas.openxmlformats.org/officeDocument/2006/relationships/chart" Target="../charts/chart52.xml"/><Relationship Id="rId23" Type="http://schemas.openxmlformats.org/officeDocument/2006/relationships/chart" Target="../charts/chart60.xml"/><Relationship Id="rId10" Type="http://schemas.openxmlformats.org/officeDocument/2006/relationships/chart" Target="../charts/chart47.xml"/><Relationship Id="rId19" Type="http://schemas.openxmlformats.org/officeDocument/2006/relationships/chart" Target="../charts/chart56.xml"/><Relationship Id="rId4" Type="http://schemas.openxmlformats.org/officeDocument/2006/relationships/chart" Target="../charts/chart41.xml"/><Relationship Id="rId9" Type="http://schemas.openxmlformats.org/officeDocument/2006/relationships/chart" Target="../charts/chart46.xml"/><Relationship Id="rId14" Type="http://schemas.openxmlformats.org/officeDocument/2006/relationships/chart" Target="../charts/chart51.xml"/><Relationship Id="rId22" Type="http://schemas.openxmlformats.org/officeDocument/2006/relationships/chart" Target="../charts/chart59.xml"/></Relationships>
</file>

<file path=xl/drawings/drawing1.xml><?xml version="1.0" encoding="utf-8"?>
<xdr:wsDr xmlns:xdr="http://schemas.openxmlformats.org/drawingml/2006/spreadsheetDrawing" xmlns:a="http://schemas.openxmlformats.org/drawingml/2006/main">
  <xdr:twoCellAnchor editAs="oneCell">
    <xdr:from>
      <xdr:col>1</xdr:col>
      <xdr:colOff>238126</xdr:colOff>
      <xdr:row>1</xdr:row>
      <xdr:rowOff>0</xdr:rowOff>
    </xdr:from>
    <xdr:to>
      <xdr:col>3</xdr:col>
      <xdr:colOff>892452</xdr:colOff>
      <xdr:row>1</xdr:row>
      <xdr:rowOff>1221581</xdr:rowOff>
    </xdr:to>
    <xdr:pic>
      <xdr:nvPicPr>
        <xdr:cNvPr id="3" name="Graphic 2">
          <a:extLst>
            <a:ext uri="{FF2B5EF4-FFF2-40B4-BE49-F238E27FC236}">
              <a16:creationId xmlns="" xmlns:a16="http://schemas.microsoft.com/office/drawing/2014/main" id="{03A6472F-0732-4E5A-A00B-1B4050CE90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876301" y="190500"/>
          <a:ext cx="2571750" cy="1221581"/>
        </a:xfrm>
        <a:prstGeom prst="rect">
          <a:avLst/>
        </a:prstGeom>
      </xdr:spPr>
    </xdr:pic>
    <xdr:clientData/>
  </xdr:twoCellAnchor>
  <xdr:twoCellAnchor editAs="oneCell">
    <xdr:from>
      <xdr:col>3</xdr:col>
      <xdr:colOff>6057900</xdr:colOff>
      <xdr:row>1</xdr:row>
      <xdr:rowOff>9525</xdr:rowOff>
    </xdr:from>
    <xdr:to>
      <xdr:col>5</xdr:col>
      <xdr:colOff>133975</xdr:colOff>
      <xdr:row>1</xdr:row>
      <xdr:rowOff>1104900</xdr:rowOff>
    </xdr:to>
    <xdr:pic>
      <xdr:nvPicPr>
        <xdr:cNvPr id="5" name="Picture 4">
          <a:extLst>
            <a:ext uri="{FF2B5EF4-FFF2-40B4-BE49-F238E27FC236}">
              <a16:creationId xmlns="" xmlns:a16="http://schemas.microsoft.com/office/drawing/2014/main" id="{35759976-F33F-4343-A182-3121123CEE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82150" y="200025"/>
          <a:ext cx="2934325" cy="1095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404950</xdr:colOff>
      <xdr:row>1</xdr:row>
      <xdr:rowOff>8709</xdr:rowOff>
    </xdr:from>
    <xdr:to>
      <xdr:col>2</xdr:col>
      <xdr:colOff>657497</xdr:colOff>
      <xdr:row>4</xdr:row>
      <xdr:rowOff>165157</xdr:rowOff>
    </xdr:to>
    <xdr:pic>
      <xdr:nvPicPr>
        <xdr:cNvPr id="3" name="Picture 2">
          <a:extLst>
            <a:ext uri="{FF2B5EF4-FFF2-40B4-BE49-F238E27FC236}">
              <a16:creationId xmlns="" xmlns:a16="http://schemas.microsoft.com/office/drawing/2014/main" id="{07BE6B74-BD8F-4DB6-AED8-BBA17024301D}"/>
            </a:ext>
          </a:extLst>
        </xdr:cNvPr>
        <xdr:cNvPicPr>
          <a:picLocks noChangeAspect="1"/>
        </xdr:cNvPicPr>
      </xdr:nvPicPr>
      <xdr:blipFill>
        <a:blip xmlns:r="http://schemas.openxmlformats.org/officeDocument/2006/relationships" r:embed="rId1"/>
        <a:stretch>
          <a:fillRect/>
        </a:stretch>
      </xdr:blipFill>
      <xdr:spPr>
        <a:xfrm>
          <a:off x="1153887" y="47898"/>
          <a:ext cx="1001484" cy="9750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333375</xdr:colOff>
      <xdr:row>2</xdr:row>
      <xdr:rowOff>76200</xdr:rowOff>
    </xdr:from>
    <xdr:to>
      <xdr:col>12</xdr:col>
      <xdr:colOff>752475</xdr:colOff>
      <xdr:row>31</xdr:row>
      <xdr:rowOff>38099</xdr:rowOff>
    </xdr:to>
    <xdr:graphicFrame macro="">
      <xdr:nvGraphicFramePr>
        <xdr:cNvPr id="3" name="Chart 2">
          <a:extLst>
            <a:ext uri="{FF2B5EF4-FFF2-40B4-BE49-F238E27FC236}">
              <a16:creationId xmlns="" xmlns:a16="http://schemas.microsoft.com/office/drawing/2014/main" id="{A954F53A-1EBD-4C67-B331-AEA505903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2</xdr:row>
      <xdr:rowOff>76200</xdr:rowOff>
    </xdr:from>
    <xdr:to>
      <xdr:col>6</xdr:col>
      <xdr:colOff>343829</xdr:colOff>
      <xdr:row>17</xdr:row>
      <xdr:rowOff>0</xdr:rowOff>
    </xdr:to>
    <xdr:graphicFrame macro="">
      <xdr:nvGraphicFramePr>
        <xdr:cNvPr id="4" name="Chart 3">
          <a:extLst>
            <a:ext uri="{FF2B5EF4-FFF2-40B4-BE49-F238E27FC236}">
              <a16:creationId xmlns="" xmlns:a16="http://schemas.microsoft.com/office/drawing/2014/main" id="{D7EB7678-7215-4D82-8EBD-92424932B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17</xdr:row>
      <xdr:rowOff>0</xdr:rowOff>
    </xdr:from>
    <xdr:to>
      <xdr:col>6</xdr:col>
      <xdr:colOff>342900</xdr:colOff>
      <xdr:row>31</xdr:row>
      <xdr:rowOff>38100</xdr:rowOff>
    </xdr:to>
    <xdr:graphicFrame macro="">
      <xdr:nvGraphicFramePr>
        <xdr:cNvPr id="6" name="Chart 5">
          <a:extLst>
            <a:ext uri="{FF2B5EF4-FFF2-40B4-BE49-F238E27FC236}">
              <a16:creationId xmlns="" xmlns:a16="http://schemas.microsoft.com/office/drawing/2014/main" id="{BE4F6CCD-EE4D-4912-8346-588B64472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13</xdr:col>
      <xdr:colOff>80967</xdr:colOff>
      <xdr:row>0</xdr:row>
      <xdr:rowOff>135781</xdr:rowOff>
    </xdr:from>
    <xdr:ext cx="1036364" cy="497192"/>
    <xdr:pic>
      <xdr:nvPicPr>
        <xdr:cNvPr id="2" name="Picture 1" descr="Cumbria County Council Childrens Services - Cumbria Together">
          <a:extLst>
            <a:ext uri="{FF2B5EF4-FFF2-40B4-BE49-F238E27FC236}">
              <a16:creationId xmlns="" xmlns:a16="http://schemas.microsoft.com/office/drawing/2014/main" id="{E039767A-D160-4183-8510-7F8C696F1C1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5" t="24015" r="13046" b="22743"/>
        <a:stretch/>
      </xdr:blipFill>
      <xdr:spPr bwMode="auto">
        <a:xfrm>
          <a:off x="10463217" y="135781"/>
          <a:ext cx="1036364" cy="4971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333375</xdr:colOff>
      <xdr:row>2</xdr:row>
      <xdr:rowOff>76200</xdr:rowOff>
    </xdr:from>
    <xdr:to>
      <xdr:col>12</xdr:col>
      <xdr:colOff>752475</xdr:colOff>
      <xdr:row>31</xdr:row>
      <xdr:rowOff>38099</xdr:rowOff>
    </xdr:to>
    <xdr:graphicFrame macro="">
      <xdr:nvGraphicFramePr>
        <xdr:cNvPr id="3" name="Chart 2">
          <a:extLst>
            <a:ext uri="{FF2B5EF4-FFF2-40B4-BE49-F238E27FC236}">
              <a16:creationId xmlns="" xmlns:a16="http://schemas.microsoft.com/office/drawing/2014/main" id="{2A617A05-9497-45FD-8D81-672E18E12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xdr:row>
      <xdr:rowOff>76200</xdr:rowOff>
    </xdr:from>
    <xdr:to>
      <xdr:col>6</xdr:col>
      <xdr:colOff>343829</xdr:colOff>
      <xdr:row>17</xdr:row>
      <xdr:rowOff>0</xdr:rowOff>
    </xdr:to>
    <xdr:graphicFrame macro="">
      <xdr:nvGraphicFramePr>
        <xdr:cNvPr id="4" name="Chart 3">
          <a:extLst>
            <a:ext uri="{FF2B5EF4-FFF2-40B4-BE49-F238E27FC236}">
              <a16:creationId xmlns="" xmlns:a16="http://schemas.microsoft.com/office/drawing/2014/main" id="{A83085DA-A8A5-49AA-A38B-D21BBA522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180975</xdr:colOff>
      <xdr:row>17</xdr:row>
      <xdr:rowOff>0</xdr:rowOff>
    </xdr:from>
    <xdr:to>
      <xdr:col>6</xdr:col>
      <xdr:colOff>342900</xdr:colOff>
      <xdr:row>31</xdr:row>
      <xdr:rowOff>38100</xdr:rowOff>
    </xdr:to>
    <xdr:graphicFrame macro="">
      <xdr:nvGraphicFramePr>
        <xdr:cNvPr id="5" name="Chart 4">
          <a:extLst>
            <a:ext uri="{FF2B5EF4-FFF2-40B4-BE49-F238E27FC236}">
              <a16:creationId xmlns="" xmlns:a16="http://schemas.microsoft.com/office/drawing/2014/main" id="{DAB8F6CD-9DAF-4E9D-887D-4B75BC203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7</xdr:row>
      <xdr:rowOff>0</xdr:rowOff>
    </xdr:from>
    <xdr:to>
      <xdr:col>28</xdr:col>
      <xdr:colOff>653146</xdr:colOff>
      <xdr:row>37</xdr:row>
      <xdr:rowOff>133351</xdr:rowOff>
    </xdr:to>
    <xdr:graphicFrame macro="">
      <xdr:nvGraphicFramePr>
        <xdr:cNvPr id="7" name="Chart 6">
          <a:extLst>
            <a:ext uri="{FF2B5EF4-FFF2-40B4-BE49-F238E27FC236}">
              <a16:creationId xmlns="" xmlns:a16="http://schemas.microsoft.com/office/drawing/2014/main" id="{B328F67B-AE2B-4CFA-9AA1-A7C8D1A25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xdr:row>
      <xdr:rowOff>0</xdr:rowOff>
    </xdr:from>
    <xdr:to>
      <xdr:col>14</xdr:col>
      <xdr:colOff>653146</xdr:colOff>
      <xdr:row>37</xdr:row>
      <xdr:rowOff>133351</xdr:rowOff>
    </xdr:to>
    <xdr:graphicFrame macro="">
      <xdr:nvGraphicFramePr>
        <xdr:cNvPr id="8" name="Chart 7">
          <a:extLst>
            <a:ext uri="{FF2B5EF4-FFF2-40B4-BE49-F238E27FC236}">
              <a16:creationId xmlns="" xmlns:a16="http://schemas.microsoft.com/office/drawing/2014/main" id="{C3DA2D7C-EE87-4179-ADD8-00D1D264C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744682</xdr:colOff>
      <xdr:row>38</xdr:row>
      <xdr:rowOff>69273</xdr:rowOff>
    </xdr:from>
    <xdr:to>
      <xdr:col>14</xdr:col>
      <xdr:colOff>635827</xdr:colOff>
      <xdr:row>69</xdr:row>
      <xdr:rowOff>51955</xdr:rowOff>
    </xdr:to>
    <xdr:graphicFrame macro="">
      <xdr:nvGraphicFramePr>
        <xdr:cNvPr id="11" name="Chart 10">
          <a:extLst>
            <a:ext uri="{FF2B5EF4-FFF2-40B4-BE49-F238E27FC236}">
              <a16:creationId xmlns="" xmlns:a16="http://schemas.microsoft.com/office/drawing/2014/main" id="{ACC553A2-C43D-4AEF-BCFA-E238166C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38</xdr:row>
      <xdr:rowOff>69273</xdr:rowOff>
    </xdr:from>
    <xdr:to>
      <xdr:col>28</xdr:col>
      <xdr:colOff>653145</xdr:colOff>
      <xdr:row>69</xdr:row>
      <xdr:rowOff>51955</xdr:rowOff>
    </xdr:to>
    <xdr:graphicFrame macro="">
      <xdr:nvGraphicFramePr>
        <xdr:cNvPr id="12" name="Chart 11">
          <a:extLst>
            <a:ext uri="{FF2B5EF4-FFF2-40B4-BE49-F238E27FC236}">
              <a16:creationId xmlns="" xmlns:a16="http://schemas.microsoft.com/office/drawing/2014/main" id="{C32B63BC-B365-4C29-8544-91E4BDB06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70</xdr:row>
      <xdr:rowOff>0</xdr:rowOff>
    </xdr:from>
    <xdr:to>
      <xdr:col>28</xdr:col>
      <xdr:colOff>653144</xdr:colOff>
      <xdr:row>118</xdr:row>
      <xdr:rowOff>122465</xdr:rowOff>
    </xdr:to>
    <xdr:graphicFrame macro="">
      <xdr:nvGraphicFramePr>
        <xdr:cNvPr id="13" name="Chart 12">
          <a:extLst>
            <a:ext uri="{FF2B5EF4-FFF2-40B4-BE49-F238E27FC236}">
              <a16:creationId xmlns="" xmlns:a16="http://schemas.microsoft.com/office/drawing/2014/main" id="{CB76954F-C9AD-4049-8CD0-2C114FAF9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70</xdr:row>
      <xdr:rowOff>0</xdr:rowOff>
    </xdr:from>
    <xdr:to>
      <xdr:col>14</xdr:col>
      <xdr:colOff>653144</xdr:colOff>
      <xdr:row>118</xdr:row>
      <xdr:rowOff>122465</xdr:rowOff>
    </xdr:to>
    <xdr:graphicFrame macro="">
      <xdr:nvGraphicFramePr>
        <xdr:cNvPr id="14" name="Chart 13">
          <a:extLst>
            <a:ext uri="{FF2B5EF4-FFF2-40B4-BE49-F238E27FC236}">
              <a16:creationId xmlns="" xmlns:a16="http://schemas.microsoft.com/office/drawing/2014/main" id="{111E2F82-0625-4425-894C-44E9321D44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744682</xdr:colOff>
      <xdr:row>119</xdr:row>
      <xdr:rowOff>24849</xdr:rowOff>
    </xdr:from>
    <xdr:to>
      <xdr:col>28</xdr:col>
      <xdr:colOff>662609</xdr:colOff>
      <xdr:row>157</xdr:row>
      <xdr:rowOff>51955</xdr:rowOff>
    </xdr:to>
    <xdr:graphicFrame macro="">
      <xdr:nvGraphicFramePr>
        <xdr:cNvPr id="15" name="Chart 14">
          <a:extLst>
            <a:ext uri="{FF2B5EF4-FFF2-40B4-BE49-F238E27FC236}">
              <a16:creationId xmlns="" xmlns:a16="http://schemas.microsoft.com/office/drawing/2014/main" id="{FB9F410B-8D81-4C75-9CAD-DA4FB53FD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742293</xdr:colOff>
      <xdr:row>158</xdr:row>
      <xdr:rowOff>1</xdr:rowOff>
    </xdr:from>
    <xdr:to>
      <xdr:col>28</xdr:col>
      <xdr:colOff>672702</xdr:colOff>
      <xdr:row>198</xdr:row>
      <xdr:rowOff>173935</xdr:rowOff>
    </xdr:to>
    <xdr:graphicFrame macro="">
      <xdr:nvGraphicFramePr>
        <xdr:cNvPr id="19" name="Chart 18">
          <a:extLst>
            <a:ext uri="{FF2B5EF4-FFF2-40B4-BE49-F238E27FC236}">
              <a16:creationId xmlns="" xmlns:a16="http://schemas.microsoft.com/office/drawing/2014/main" id="{E963BB1F-E6BB-4977-9B1D-99A997504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739589</xdr:colOff>
      <xdr:row>158</xdr:row>
      <xdr:rowOff>0</xdr:rowOff>
    </xdr:from>
    <xdr:to>
      <xdr:col>14</xdr:col>
      <xdr:colOff>675409</xdr:colOff>
      <xdr:row>198</xdr:row>
      <xdr:rowOff>168088</xdr:rowOff>
    </xdr:to>
    <xdr:graphicFrame macro="">
      <xdr:nvGraphicFramePr>
        <xdr:cNvPr id="20" name="Chart 19">
          <a:extLst>
            <a:ext uri="{FF2B5EF4-FFF2-40B4-BE49-F238E27FC236}">
              <a16:creationId xmlns="" xmlns:a16="http://schemas.microsoft.com/office/drawing/2014/main" id="{DF7F9613-E6F9-4CC8-971F-F9A7C74DD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744681</xdr:colOff>
      <xdr:row>199</xdr:row>
      <xdr:rowOff>76200</xdr:rowOff>
    </xdr:from>
    <xdr:to>
      <xdr:col>14</xdr:col>
      <xdr:colOff>676275</xdr:colOff>
      <xdr:row>239</xdr:row>
      <xdr:rowOff>138545</xdr:rowOff>
    </xdr:to>
    <xdr:graphicFrame macro="">
      <xdr:nvGraphicFramePr>
        <xdr:cNvPr id="22" name="Chart 21">
          <a:extLst>
            <a:ext uri="{FF2B5EF4-FFF2-40B4-BE49-F238E27FC236}">
              <a16:creationId xmlns="" xmlns:a16="http://schemas.microsoft.com/office/drawing/2014/main" id="{00627276-EB8C-4C71-8CB3-07C6C1FF2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746961</xdr:colOff>
      <xdr:row>199</xdr:row>
      <xdr:rowOff>75197</xdr:rowOff>
    </xdr:from>
    <xdr:to>
      <xdr:col>28</xdr:col>
      <xdr:colOff>678656</xdr:colOff>
      <xdr:row>239</xdr:row>
      <xdr:rowOff>140971</xdr:rowOff>
    </xdr:to>
    <xdr:graphicFrame macro="">
      <xdr:nvGraphicFramePr>
        <xdr:cNvPr id="23" name="Chart 22">
          <a:extLst>
            <a:ext uri="{FF2B5EF4-FFF2-40B4-BE49-F238E27FC236}">
              <a16:creationId xmlns="" xmlns:a16="http://schemas.microsoft.com/office/drawing/2014/main" id="{66F3D516-9FC3-4BD5-B033-CB9E7573B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240</xdr:row>
      <xdr:rowOff>1003</xdr:rowOff>
    </xdr:from>
    <xdr:to>
      <xdr:col>14</xdr:col>
      <xdr:colOff>693594</xdr:colOff>
      <xdr:row>280</xdr:row>
      <xdr:rowOff>63348</xdr:rowOff>
    </xdr:to>
    <xdr:graphicFrame macro="">
      <xdr:nvGraphicFramePr>
        <xdr:cNvPr id="24" name="Chart 23">
          <a:extLst>
            <a:ext uri="{FF2B5EF4-FFF2-40B4-BE49-F238E27FC236}">
              <a16:creationId xmlns="" xmlns:a16="http://schemas.microsoft.com/office/drawing/2014/main" id="{66FEB0A9-C97C-4276-A228-2ECC852F7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2280</xdr:colOff>
      <xdr:row>240</xdr:row>
      <xdr:rowOff>0</xdr:rowOff>
    </xdr:from>
    <xdr:to>
      <xdr:col>28</xdr:col>
      <xdr:colOff>695975</xdr:colOff>
      <xdr:row>280</xdr:row>
      <xdr:rowOff>65774</xdr:rowOff>
    </xdr:to>
    <xdr:graphicFrame macro="">
      <xdr:nvGraphicFramePr>
        <xdr:cNvPr id="25" name="Chart 24">
          <a:extLst>
            <a:ext uri="{FF2B5EF4-FFF2-40B4-BE49-F238E27FC236}">
              <a16:creationId xmlns="" xmlns:a16="http://schemas.microsoft.com/office/drawing/2014/main" id="{8F5BA0FE-A021-4F32-BD7B-3AE12A188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704169</xdr:colOff>
      <xdr:row>287</xdr:row>
      <xdr:rowOff>176892</xdr:rowOff>
    </xdr:from>
    <xdr:to>
      <xdr:col>28</xdr:col>
      <xdr:colOff>693964</xdr:colOff>
      <xdr:row>324</xdr:row>
      <xdr:rowOff>105455</xdr:rowOff>
    </xdr:to>
    <xdr:graphicFrame macro="">
      <xdr:nvGraphicFramePr>
        <xdr:cNvPr id="30" name="Chart 29">
          <a:extLst>
            <a:ext uri="{FF2B5EF4-FFF2-40B4-BE49-F238E27FC236}">
              <a16:creationId xmlns="" xmlns:a16="http://schemas.microsoft.com/office/drawing/2014/main" id="{00FD36C5-BD59-492D-9028-305669E563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680358</xdr:colOff>
      <xdr:row>287</xdr:row>
      <xdr:rowOff>176894</xdr:rowOff>
    </xdr:from>
    <xdr:to>
      <xdr:col>14</xdr:col>
      <xdr:colOff>561296</xdr:colOff>
      <xdr:row>324</xdr:row>
      <xdr:rowOff>105457</xdr:rowOff>
    </xdr:to>
    <xdr:graphicFrame macro="">
      <xdr:nvGraphicFramePr>
        <xdr:cNvPr id="31" name="Chart 30">
          <a:extLst>
            <a:ext uri="{FF2B5EF4-FFF2-40B4-BE49-F238E27FC236}">
              <a16:creationId xmlns="" xmlns:a16="http://schemas.microsoft.com/office/drawing/2014/main" id="{B39F5767-7124-4E88-9601-AEB30A4CA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704169</xdr:colOff>
      <xdr:row>325</xdr:row>
      <xdr:rowOff>176892</xdr:rowOff>
    </xdr:from>
    <xdr:to>
      <xdr:col>28</xdr:col>
      <xdr:colOff>693964</xdr:colOff>
      <xdr:row>362</xdr:row>
      <xdr:rowOff>105455</xdr:rowOff>
    </xdr:to>
    <xdr:graphicFrame macro="">
      <xdr:nvGraphicFramePr>
        <xdr:cNvPr id="32" name="Chart 31">
          <a:extLst>
            <a:ext uri="{FF2B5EF4-FFF2-40B4-BE49-F238E27FC236}">
              <a16:creationId xmlns="" xmlns:a16="http://schemas.microsoft.com/office/drawing/2014/main" id="{897DEC0D-4D31-405C-8EC3-B03055881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680358</xdr:colOff>
      <xdr:row>325</xdr:row>
      <xdr:rowOff>176894</xdr:rowOff>
    </xdr:from>
    <xdr:to>
      <xdr:col>14</xdr:col>
      <xdr:colOff>561296</xdr:colOff>
      <xdr:row>362</xdr:row>
      <xdr:rowOff>105457</xdr:rowOff>
    </xdr:to>
    <xdr:graphicFrame macro="">
      <xdr:nvGraphicFramePr>
        <xdr:cNvPr id="33" name="Chart 32">
          <a:extLst>
            <a:ext uri="{FF2B5EF4-FFF2-40B4-BE49-F238E27FC236}">
              <a16:creationId xmlns="" xmlns:a16="http://schemas.microsoft.com/office/drawing/2014/main" id="{EAE20BAA-2CBC-4ADC-8120-8361BB983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704169</xdr:colOff>
      <xdr:row>363</xdr:row>
      <xdr:rowOff>176892</xdr:rowOff>
    </xdr:from>
    <xdr:to>
      <xdr:col>28</xdr:col>
      <xdr:colOff>693964</xdr:colOff>
      <xdr:row>400</xdr:row>
      <xdr:rowOff>105455</xdr:rowOff>
    </xdr:to>
    <xdr:graphicFrame macro="">
      <xdr:nvGraphicFramePr>
        <xdr:cNvPr id="34" name="Chart 33">
          <a:extLst>
            <a:ext uri="{FF2B5EF4-FFF2-40B4-BE49-F238E27FC236}">
              <a16:creationId xmlns="" xmlns:a16="http://schemas.microsoft.com/office/drawing/2014/main" id="{10A08D88-BC52-4DDC-AC59-137F31668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680358</xdr:colOff>
      <xdr:row>363</xdr:row>
      <xdr:rowOff>176894</xdr:rowOff>
    </xdr:from>
    <xdr:to>
      <xdr:col>14</xdr:col>
      <xdr:colOff>561296</xdr:colOff>
      <xdr:row>400</xdr:row>
      <xdr:rowOff>105457</xdr:rowOff>
    </xdr:to>
    <xdr:graphicFrame macro="">
      <xdr:nvGraphicFramePr>
        <xdr:cNvPr id="35" name="Chart 34">
          <a:extLst>
            <a:ext uri="{FF2B5EF4-FFF2-40B4-BE49-F238E27FC236}">
              <a16:creationId xmlns="" xmlns:a16="http://schemas.microsoft.com/office/drawing/2014/main" id="{8D65BFD0-F0CA-4E4D-8ED9-051734874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14</xdr:col>
      <xdr:colOff>704169</xdr:colOff>
      <xdr:row>401</xdr:row>
      <xdr:rowOff>176892</xdr:rowOff>
    </xdr:from>
    <xdr:to>
      <xdr:col>28</xdr:col>
      <xdr:colOff>693964</xdr:colOff>
      <xdr:row>438</xdr:row>
      <xdr:rowOff>105455</xdr:rowOff>
    </xdr:to>
    <xdr:graphicFrame macro="">
      <xdr:nvGraphicFramePr>
        <xdr:cNvPr id="36" name="Chart 35">
          <a:extLst>
            <a:ext uri="{FF2B5EF4-FFF2-40B4-BE49-F238E27FC236}">
              <a16:creationId xmlns="" xmlns:a16="http://schemas.microsoft.com/office/drawing/2014/main" id="{F7B01361-3021-440A-829D-69C9F96D6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680358</xdr:colOff>
      <xdr:row>401</xdr:row>
      <xdr:rowOff>176894</xdr:rowOff>
    </xdr:from>
    <xdr:to>
      <xdr:col>14</xdr:col>
      <xdr:colOff>561296</xdr:colOff>
      <xdr:row>438</xdr:row>
      <xdr:rowOff>105457</xdr:rowOff>
    </xdr:to>
    <xdr:graphicFrame macro="">
      <xdr:nvGraphicFramePr>
        <xdr:cNvPr id="37" name="Chart 36">
          <a:extLst>
            <a:ext uri="{FF2B5EF4-FFF2-40B4-BE49-F238E27FC236}">
              <a16:creationId xmlns="" xmlns:a16="http://schemas.microsoft.com/office/drawing/2014/main" id="{3BEF593A-29B4-429A-AC1D-A4E85F2EF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704169</xdr:colOff>
      <xdr:row>439</xdr:row>
      <xdr:rowOff>176892</xdr:rowOff>
    </xdr:from>
    <xdr:to>
      <xdr:col>28</xdr:col>
      <xdr:colOff>693964</xdr:colOff>
      <xdr:row>476</xdr:row>
      <xdr:rowOff>105455</xdr:rowOff>
    </xdr:to>
    <xdr:graphicFrame macro="">
      <xdr:nvGraphicFramePr>
        <xdr:cNvPr id="38" name="Chart 37">
          <a:extLst>
            <a:ext uri="{FF2B5EF4-FFF2-40B4-BE49-F238E27FC236}">
              <a16:creationId xmlns="" xmlns:a16="http://schemas.microsoft.com/office/drawing/2014/main" id="{BD71ADEE-AF49-40CF-AFC8-A84A7BDC6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680358</xdr:colOff>
      <xdr:row>439</xdr:row>
      <xdr:rowOff>176894</xdr:rowOff>
    </xdr:from>
    <xdr:to>
      <xdr:col>14</xdr:col>
      <xdr:colOff>561296</xdr:colOff>
      <xdr:row>476</xdr:row>
      <xdr:rowOff>105457</xdr:rowOff>
    </xdr:to>
    <xdr:graphicFrame macro="">
      <xdr:nvGraphicFramePr>
        <xdr:cNvPr id="39" name="Chart 38">
          <a:extLst>
            <a:ext uri="{FF2B5EF4-FFF2-40B4-BE49-F238E27FC236}">
              <a16:creationId xmlns="" xmlns:a16="http://schemas.microsoft.com/office/drawing/2014/main" id="{ACF05E5D-882E-410A-BE00-C228986BC4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14</xdr:col>
      <xdr:colOff>704169</xdr:colOff>
      <xdr:row>477</xdr:row>
      <xdr:rowOff>176892</xdr:rowOff>
    </xdr:from>
    <xdr:to>
      <xdr:col>28</xdr:col>
      <xdr:colOff>693964</xdr:colOff>
      <xdr:row>514</xdr:row>
      <xdr:rowOff>105455</xdr:rowOff>
    </xdr:to>
    <xdr:graphicFrame macro="">
      <xdr:nvGraphicFramePr>
        <xdr:cNvPr id="40" name="Chart 39">
          <a:extLst>
            <a:ext uri="{FF2B5EF4-FFF2-40B4-BE49-F238E27FC236}">
              <a16:creationId xmlns="" xmlns:a16="http://schemas.microsoft.com/office/drawing/2014/main" id="{0926B21F-6320-4C4B-8ACB-363D47D2D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680358</xdr:colOff>
      <xdr:row>477</xdr:row>
      <xdr:rowOff>176894</xdr:rowOff>
    </xdr:from>
    <xdr:to>
      <xdr:col>14</xdr:col>
      <xdr:colOff>561296</xdr:colOff>
      <xdr:row>514</xdr:row>
      <xdr:rowOff>105457</xdr:rowOff>
    </xdr:to>
    <xdr:graphicFrame macro="">
      <xdr:nvGraphicFramePr>
        <xdr:cNvPr id="41" name="Chart 40">
          <a:extLst>
            <a:ext uri="{FF2B5EF4-FFF2-40B4-BE49-F238E27FC236}">
              <a16:creationId xmlns="" xmlns:a16="http://schemas.microsoft.com/office/drawing/2014/main" id="{B310447D-1B38-43D5-B3C1-0ABF26499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14</xdr:col>
      <xdr:colOff>704169</xdr:colOff>
      <xdr:row>515</xdr:row>
      <xdr:rowOff>176892</xdr:rowOff>
    </xdr:from>
    <xdr:to>
      <xdr:col>28</xdr:col>
      <xdr:colOff>693964</xdr:colOff>
      <xdr:row>552</xdr:row>
      <xdr:rowOff>105455</xdr:rowOff>
    </xdr:to>
    <xdr:graphicFrame macro="">
      <xdr:nvGraphicFramePr>
        <xdr:cNvPr id="42" name="Chart 41">
          <a:extLst>
            <a:ext uri="{FF2B5EF4-FFF2-40B4-BE49-F238E27FC236}">
              <a16:creationId xmlns="" xmlns:a16="http://schemas.microsoft.com/office/drawing/2014/main" id="{BC560433-24E5-4B4B-A375-651BBE264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680358</xdr:colOff>
      <xdr:row>515</xdr:row>
      <xdr:rowOff>176894</xdr:rowOff>
    </xdr:from>
    <xdr:to>
      <xdr:col>14</xdr:col>
      <xdr:colOff>561296</xdr:colOff>
      <xdr:row>552</xdr:row>
      <xdr:rowOff>105457</xdr:rowOff>
    </xdr:to>
    <xdr:graphicFrame macro="">
      <xdr:nvGraphicFramePr>
        <xdr:cNvPr id="43" name="Chart 42">
          <a:extLst>
            <a:ext uri="{FF2B5EF4-FFF2-40B4-BE49-F238E27FC236}">
              <a16:creationId xmlns="" xmlns:a16="http://schemas.microsoft.com/office/drawing/2014/main" id="{E615A6FD-3C82-437E-8B28-B43AE2816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14</xdr:col>
      <xdr:colOff>704169</xdr:colOff>
      <xdr:row>553</xdr:row>
      <xdr:rowOff>176892</xdr:rowOff>
    </xdr:from>
    <xdr:to>
      <xdr:col>28</xdr:col>
      <xdr:colOff>693964</xdr:colOff>
      <xdr:row>590</xdr:row>
      <xdr:rowOff>105455</xdr:rowOff>
    </xdr:to>
    <xdr:graphicFrame macro="">
      <xdr:nvGraphicFramePr>
        <xdr:cNvPr id="44" name="Chart 43">
          <a:extLst>
            <a:ext uri="{FF2B5EF4-FFF2-40B4-BE49-F238E27FC236}">
              <a16:creationId xmlns="" xmlns:a16="http://schemas.microsoft.com/office/drawing/2014/main" id="{DBECFE07-59DF-469F-93A2-F030146C3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680358</xdr:colOff>
      <xdr:row>553</xdr:row>
      <xdr:rowOff>176894</xdr:rowOff>
    </xdr:from>
    <xdr:to>
      <xdr:col>14</xdr:col>
      <xdr:colOff>561296</xdr:colOff>
      <xdr:row>590</xdr:row>
      <xdr:rowOff>105457</xdr:rowOff>
    </xdr:to>
    <xdr:graphicFrame macro="">
      <xdr:nvGraphicFramePr>
        <xdr:cNvPr id="45" name="Chart 44">
          <a:extLst>
            <a:ext uri="{FF2B5EF4-FFF2-40B4-BE49-F238E27FC236}">
              <a16:creationId xmlns="" xmlns:a16="http://schemas.microsoft.com/office/drawing/2014/main" id="{0FC50276-62BD-456A-9B6B-0752FC453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14</xdr:col>
      <xdr:colOff>704169</xdr:colOff>
      <xdr:row>591</xdr:row>
      <xdr:rowOff>176892</xdr:rowOff>
    </xdr:from>
    <xdr:to>
      <xdr:col>28</xdr:col>
      <xdr:colOff>693964</xdr:colOff>
      <xdr:row>628</xdr:row>
      <xdr:rowOff>105455</xdr:rowOff>
    </xdr:to>
    <xdr:graphicFrame macro="">
      <xdr:nvGraphicFramePr>
        <xdr:cNvPr id="46" name="Chart 45">
          <a:extLst>
            <a:ext uri="{FF2B5EF4-FFF2-40B4-BE49-F238E27FC236}">
              <a16:creationId xmlns="" xmlns:a16="http://schemas.microsoft.com/office/drawing/2014/main" id="{C5912654-EFDB-4910-B7BC-76464C2ED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680358</xdr:colOff>
      <xdr:row>591</xdr:row>
      <xdr:rowOff>176894</xdr:rowOff>
    </xdr:from>
    <xdr:to>
      <xdr:col>14</xdr:col>
      <xdr:colOff>561296</xdr:colOff>
      <xdr:row>628</xdr:row>
      <xdr:rowOff>105457</xdr:rowOff>
    </xdr:to>
    <xdr:graphicFrame macro="">
      <xdr:nvGraphicFramePr>
        <xdr:cNvPr id="47" name="Chart 46">
          <a:extLst>
            <a:ext uri="{FF2B5EF4-FFF2-40B4-BE49-F238E27FC236}">
              <a16:creationId xmlns="" xmlns:a16="http://schemas.microsoft.com/office/drawing/2014/main" id="{931F3447-CDDE-4F3C-A7B4-284C1E2E6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7</xdr:row>
      <xdr:rowOff>0</xdr:rowOff>
    </xdr:from>
    <xdr:to>
      <xdr:col>28</xdr:col>
      <xdr:colOff>653146</xdr:colOff>
      <xdr:row>37</xdr:row>
      <xdr:rowOff>133351</xdr:rowOff>
    </xdr:to>
    <xdr:graphicFrame macro="">
      <xdr:nvGraphicFramePr>
        <xdr:cNvPr id="2" name="Chart 1">
          <a:extLst>
            <a:ext uri="{FF2B5EF4-FFF2-40B4-BE49-F238E27FC236}">
              <a16:creationId xmlns="" xmlns:a16="http://schemas.microsoft.com/office/drawing/2014/main" id="{F5F1985D-D096-46B7-A146-733B18B734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xdr:row>
      <xdr:rowOff>0</xdr:rowOff>
    </xdr:from>
    <xdr:to>
      <xdr:col>14</xdr:col>
      <xdr:colOff>653146</xdr:colOff>
      <xdr:row>37</xdr:row>
      <xdr:rowOff>133351</xdr:rowOff>
    </xdr:to>
    <xdr:graphicFrame macro="">
      <xdr:nvGraphicFramePr>
        <xdr:cNvPr id="3" name="Chart 2">
          <a:extLst>
            <a:ext uri="{FF2B5EF4-FFF2-40B4-BE49-F238E27FC236}">
              <a16:creationId xmlns="" xmlns:a16="http://schemas.microsoft.com/office/drawing/2014/main" id="{51599DDA-06E3-41D8-9EAC-8CF52B4B3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744682</xdr:colOff>
      <xdr:row>38</xdr:row>
      <xdr:rowOff>69273</xdr:rowOff>
    </xdr:from>
    <xdr:to>
      <xdr:col>14</xdr:col>
      <xdr:colOff>635827</xdr:colOff>
      <xdr:row>69</xdr:row>
      <xdr:rowOff>51955</xdr:rowOff>
    </xdr:to>
    <xdr:graphicFrame macro="">
      <xdr:nvGraphicFramePr>
        <xdr:cNvPr id="4" name="Chart 3">
          <a:extLst>
            <a:ext uri="{FF2B5EF4-FFF2-40B4-BE49-F238E27FC236}">
              <a16:creationId xmlns="" xmlns:a16="http://schemas.microsoft.com/office/drawing/2014/main" id="{60DA0600-3B36-42AF-BB53-985869638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38</xdr:row>
      <xdr:rowOff>69273</xdr:rowOff>
    </xdr:from>
    <xdr:to>
      <xdr:col>28</xdr:col>
      <xdr:colOff>653145</xdr:colOff>
      <xdr:row>69</xdr:row>
      <xdr:rowOff>51955</xdr:rowOff>
    </xdr:to>
    <xdr:graphicFrame macro="">
      <xdr:nvGraphicFramePr>
        <xdr:cNvPr id="5" name="Chart 4">
          <a:extLst>
            <a:ext uri="{FF2B5EF4-FFF2-40B4-BE49-F238E27FC236}">
              <a16:creationId xmlns="" xmlns:a16="http://schemas.microsoft.com/office/drawing/2014/main" id="{439FDB29-7B78-4AA0-A8C2-F074D0EF29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70</xdr:row>
      <xdr:rowOff>0</xdr:rowOff>
    </xdr:from>
    <xdr:to>
      <xdr:col>28</xdr:col>
      <xdr:colOff>653144</xdr:colOff>
      <xdr:row>118</xdr:row>
      <xdr:rowOff>122465</xdr:rowOff>
    </xdr:to>
    <xdr:graphicFrame macro="">
      <xdr:nvGraphicFramePr>
        <xdr:cNvPr id="6" name="Chart 5">
          <a:extLst>
            <a:ext uri="{FF2B5EF4-FFF2-40B4-BE49-F238E27FC236}">
              <a16:creationId xmlns="" xmlns:a16="http://schemas.microsoft.com/office/drawing/2014/main" id="{0B1D27F8-3870-4751-9B0D-C5A79343C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70</xdr:row>
      <xdr:rowOff>0</xdr:rowOff>
    </xdr:from>
    <xdr:to>
      <xdr:col>14</xdr:col>
      <xdr:colOff>653144</xdr:colOff>
      <xdr:row>118</xdr:row>
      <xdr:rowOff>122465</xdr:rowOff>
    </xdr:to>
    <xdr:graphicFrame macro="">
      <xdr:nvGraphicFramePr>
        <xdr:cNvPr id="7" name="Chart 6">
          <a:extLst>
            <a:ext uri="{FF2B5EF4-FFF2-40B4-BE49-F238E27FC236}">
              <a16:creationId xmlns="" xmlns:a16="http://schemas.microsoft.com/office/drawing/2014/main" id="{0DD9B277-FC0A-4EE0-B8AD-82B9AF801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744682</xdr:colOff>
      <xdr:row>119</xdr:row>
      <xdr:rowOff>24849</xdr:rowOff>
    </xdr:from>
    <xdr:to>
      <xdr:col>28</xdr:col>
      <xdr:colOff>662609</xdr:colOff>
      <xdr:row>157</xdr:row>
      <xdr:rowOff>51955</xdr:rowOff>
    </xdr:to>
    <xdr:graphicFrame macro="">
      <xdr:nvGraphicFramePr>
        <xdr:cNvPr id="8" name="Chart 7">
          <a:extLst>
            <a:ext uri="{FF2B5EF4-FFF2-40B4-BE49-F238E27FC236}">
              <a16:creationId xmlns="" xmlns:a16="http://schemas.microsoft.com/office/drawing/2014/main" id="{031B6747-7062-4775-85DC-4206D3FA4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742293</xdr:colOff>
      <xdr:row>158</xdr:row>
      <xdr:rowOff>1</xdr:rowOff>
    </xdr:from>
    <xdr:to>
      <xdr:col>28</xdr:col>
      <xdr:colOff>672702</xdr:colOff>
      <xdr:row>198</xdr:row>
      <xdr:rowOff>173935</xdr:rowOff>
    </xdr:to>
    <xdr:graphicFrame macro="">
      <xdr:nvGraphicFramePr>
        <xdr:cNvPr id="9" name="Chart 8">
          <a:extLst>
            <a:ext uri="{FF2B5EF4-FFF2-40B4-BE49-F238E27FC236}">
              <a16:creationId xmlns="" xmlns:a16="http://schemas.microsoft.com/office/drawing/2014/main" id="{95CBBB5C-91A0-4A73-93C8-584258C88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739589</xdr:colOff>
      <xdr:row>158</xdr:row>
      <xdr:rowOff>0</xdr:rowOff>
    </xdr:from>
    <xdr:to>
      <xdr:col>14</xdr:col>
      <xdr:colOff>675409</xdr:colOff>
      <xdr:row>198</xdr:row>
      <xdr:rowOff>168088</xdr:rowOff>
    </xdr:to>
    <xdr:graphicFrame macro="">
      <xdr:nvGraphicFramePr>
        <xdr:cNvPr id="10" name="Chart 9">
          <a:extLst>
            <a:ext uri="{FF2B5EF4-FFF2-40B4-BE49-F238E27FC236}">
              <a16:creationId xmlns="" xmlns:a16="http://schemas.microsoft.com/office/drawing/2014/main" id="{5411E951-DE3F-4D1C-B04E-4A8701E5B1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744681</xdr:colOff>
      <xdr:row>199</xdr:row>
      <xdr:rowOff>76200</xdr:rowOff>
    </xdr:from>
    <xdr:to>
      <xdr:col>14</xdr:col>
      <xdr:colOff>676275</xdr:colOff>
      <xdr:row>239</xdr:row>
      <xdr:rowOff>138545</xdr:rowOff>
    </xdr:to>
    <xdr:graphicFrame macro="">
      <xdr:nvGraphicFramePr>
        <xdr:cNvPr id="11" name="Chart 10">
          <a:extLst>
            <a:ext uri="{FF2B5EF4-FFF2-40B4-BE49-F238E27FC236}">
              <a16:creationId xmlns="" xmlns:a16="http://schemas.microsoft.com/office/drawing/2014/main" id="{9C1837CB-5867-4AAB-B86E-9F1ABBDB7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746961</xdr:colOff>
      <xdr:row>199</xdr:row>
      <xdr:rowOff>75197</xdr:rowOff>
    </xdr:from>
    <xdr:to>
      <xdr:col>28</xdr:col>
      <xdr:colOff>678656</xdr:colOff>
      <xdr:row>239</xdr:row>
      <xdr:rowOff>140971</xdr:rowOff>
    </xdr:to>
    <xdr:graphicFrame macro="">
      <xdr:nvGraphicFramePr>
        <xdr:cNvPr id="12" name="Chart 11">
          <a:extLst>
            <a:ext uri="{FF2B5EF4-FFF2-40B4-BE49-F238E27FC236}">
              <a16:creationId xmlns="" xmlns:a16="http://schemas.microsoft.com/office/drawing/2014/main" id="{201F5DCF-9C40-4833-AE18-3C12888CB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240</xdr:row>
      <xdr:rowOff>1003</xdr:rowOff>
    </xdr:from>
    <xdr:to>
      <xdr:col>14</xdr:col>
      <xdr:colOff>693594</xdr:colOff>
      <xdr:row>280</xdr:row>
      <xdr:rowOff>63348</xdr:rowOff>
    </xdr:to>
    <xdr:graphicFrame macro="">
      <xdr:nvGraphicFramePr>
        <xdr:cNvPr id="13" name="Chart 12">
          <a:extLst>
            <a:ext uri="{FF2B5EF4-FFF2-40B4-BE49-F238E27FC236}">
              <a16:creationId xmlns="" xmlns:a16="http://schemas.microsoft.com/office/drawing/2014/main" id="{13BC2AD1-846D-4E92-BFB1-5EE36EC0D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2280</xdr:colOff>
      <xdr:row>240</xdr:row>
      <xdr:rowOff>0</xdr:rowOff>
    </xdr:from>
    <xdr:to>
      <xdr:col>28</xdr:col>
      <xdr:colOff>695975</xdr:colOff>
      <xdr:row>280</xdr:row>
      <xdr:rowOff>65774</xdr:rowOff>
    </xdr:to>
    <xdr:graphicFrame macro="">
      <xdr:nvGraphicFramePr>
        <xdr:cNvPr id="14" name="Chart 13">
          <a:extLst>
            <a:ext uri="{FF2B5EF4-FFF2-40B4-BE49-F238E27FC236}">
              <a16:creationId xmlns="" xmlns:a16="http://schemas.microsoft.com/office/drawing/2014/main" id="{5A2E0AED-6DE6-4691-9A58-CB710D276D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690561</xdr:colOff>
      <xdr:row>287</xdr:row>
      <xdr:rowOff>176893</xdr:rowOff>
    </xdr:from>
    <xdr:to>
      <xdr:col>28</xdr:col>
      <xdr:colOff>680356</xdr:colOff>
      <xdr:row>324</xdr:row>
      <xdr:rowOff>105456</xdr:rowOff>
    </xdr:to>
    <xdr:graphicFrame macro="">
      <xdr:nvGraphicFramePr>
        <xdr:cNvPr id="37" name="Chart 36">
          <a:extLst>
            <a:ext uri="{FF2B5EF4-FFF2-40B4-BE49-F238E27FC236}">
              <a16:creationId xmlns="" xmlns:a16="http://schemas.microsoft.com/office/drawing/2014/main" id="{547B5A1B-321B-4897-AB45-5FFC4C0A2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666750</xdr:colOff>
      <xdr:row>287</xdr:row>
      <xdr:rowOff>176895</xdr:rowOff>
    </xdr:from>
    <xdr:to>
      <xdr:col>14</xdr:col>
      <xdr:colOff>547688</xdr:colOff>
      <xdr:row>324</xdr:row>
      <xdr:rowOff>105458</xdr:rowOff>
    </xdr:to>
    <xdr:graphicFrame macro="">
      <xdr:nvGraphicFramePr>
        <xdr:cNvPr id="38" name="Chart 37">
          <a:extLst>
            <a:ext uri="{FF2B5EF4-FFF2-40B4-BE49-F238E27FC236}">
              <a16:creationId xmlns="" xmlns:a16="http://schemas.microsoft.com/office/drawing/2014/main" id="{1C359AEE-DE3B-4982-83A8-4F2F981BC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690561</xdr:colOff>
      <xdr:row>325</xdr:row>
      <xdr:rowOff>176893</xdr:rowOff>
    </xdr:from>
    <xdr:to>
      <xdr:col>28</xdr:col>
      <xdr:colOff>680356</xdr:colOff>
      <xdr:row>362</xdr:row>
      <xdr:rowOff>105456</xdr:rowOff>
    </xdr:to>
    <xdr:graphicFrame macro="">
      <xdr:nvGraphicFramePr>
        <xdr:cNvPr id="39" name="Chart 38">
          <a:extLst>
            <a:ext uri="{FF2B5EF4-FFF2-40B4-BE49-F238E27FC236}">
              <a16:creationId xmlns="" xmlns:a16="http://schemas.microsoft.com/office/drawing/2014/main" id="{D59424BA-0BD9-4B79-AA5F-72500F265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666750</xdr:colOff>
      <xdr:row>325</xdr:row>
      <xdr:rowOff>176895</xdr:rowOff>
    </xdr:from>
    <xdr:to>
      <xdr:col>14</xdr:col>
      <xdr:colOff>547688</xdr:colOff>
      <xdr:row>362</xdr:row>
      <xdr:rowOff>105458</xdr:rowOff>
    </xdr:to>
    <xdr:graphicFrame macro="">
      <xdr:nvGraphicFramePr>
        <xdr:cNvPr id="40" name="Chart 39">
          <a:extLst>
            <a:ext uri="{FF2B5EF4-FFF2-40B4-BE49-F238E27FC236}">
              <a16:creationId xmlns="" xmlns:a16="http://schemas.microsoft.com/office/drawing/2014/main" id="{8F0B297C-723F-42D5-993A-A181C6204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690561</xdr:colOff>
      <xdr:row>363</xdr:row>
      <xdr:rowOff>176893</xdr:rowOff>
    </xdr:from>
    <xdr:to>
      <xdr:col>28</xdr:col>
      <xdr:colOff>680356</xdr:colOff>
      <xdr:row>400</xdr:row>
      <xdr:rowOff>105456</xdr:rowOff>
    </xdr:to>
    <xdr:graphicFrame macro="">
      <xdr:nvGraphicFramePr>
        <xdr:cNvPr id="41" name="Chart 40">
          <a:extLst>
            <a:ext uri="{FF2B5EF4-FFF2-40B4-BE49-F238E27FC236}">
              <a16:creationId xmlns="" xmlns:a16="http://schemas.microsoft.com/office/drawing/2014/main" id="{9B41522D-7CDC-4A82-8A16-C66FE1AA5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666750</xdr:colOff>
      <xdr:row>363</xdr:row>
      <xdr:rowOff>176895</xdr:rowOff>
    </xdr:from>
    <xdr:to>
      <xdr:col>14</xdr:col>
      <xdr:colOff>547688</xdr:colOff>
      <xdr:row>400</xdr:row>
      <xdr:rowOff>105458</xdr:rowOff>
    </xdr:to>
    <xdr:graphicFrame macro="">
      <xdr:nvGraphicFramePr>
        <xdr:cNvPr id="42" name="Chart 41">
          <a:extLst>
            <a:ext uri="{FF2B5EF4-FFF2-40B4-BE49-F238E27FC236}">
              <a16:creationId xmlns="" xmlns:a16="http://schemas.microsoft.com/office/drawing/2014/main" id="{58087369-8461-4149-9114-2224C141B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14</xdr:col>
      <xdr:colOff>690561</xdr:colOff>
      <xdr:row>401</xdr:row>
      <xdr:rowOff>176893</xdr:rowOff>
    </xdr:from>
    <xdr:to>
      <xdr:col>28</xdr:col>
      <xdr:colOff>680356</xdr:colOff>
      <xdr:row>438</xdr:row>
      <xdr:rowOff>105456</xdr:rowOff>
    </xdr:to>
    <xdr:graphicFrame macro="">
      <xdr:nvGraphicFramePr>
        <xdr:cNvPr id="43" name="Chart 42">
          <a:extLst>
            <a:ext uri="{FF2B5EF4-FFF2-40B4-BE49-F238E27FC236}">
              <a16:creationId xmlns="" xmlns:a16="http://schemas.microsoft.com/office/drawing/2014/main" id="{EE91EB98-6A04-499C-968E-91E75DA7C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666750</xdr:colOff>
      <xdr:row>401</xdr:row>
      <xdr:rowOff>176895</xdr:rowOff>
    </xdr:from>
    <xdr:to>
      <xdr:col>14</xdr:col>
      <xdr:colOff>547688</xdr:colOff>
      <xdr:row>438</xdr:row>
      <xdr:rowOff>105458</xdr:rowOff>
    </xdr:to>
    <xdr:graphicFrame macro="">
      <xdr:nvGraphicFramePr>
        <xdr:cNvPr id="44" name="Chart 43">
          <a:extLst>
            <a:ext uri="{FF2B5EF4-FFF2-40B4-BE49-F238E27FC236}">
              <a16:creationId xmlns="" xmlns:a16="http://schemas.microsoft.com/office/drawing/2014/main" id="{F66E002E-D3CA-4BA3-B468-76FE9CC6AA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690561</xdr:colOff>
      <xdr:row>439</xdr:row>
      <xdr:rowOff>176893</xdr:rowOff>
    </xdr:from>
    <xdr:to>
      <xdr:col>28</xdr:col>
      <xdr:colOff>680356</xdr:colOff>
      <xdr:row>476</xdr:row>
      <xdr:rowOff>105456</xdr:rowOff>
    </xdr:to>
    <xdr:graphicFrame macro="">
      <xdr:nvGraphicFramePr>
        <xdr:cNvPr id="45" name="Chart 44">
          <a:extLst>
            <a:ext uri="{FF2B5EF4-FFF2-40B4-BE49-F238E27FC236}">
              <a16:creationId xmlns="" xmlns:a16="http://schemas.microsoft.com/office/drawing/2014/main" id="{7A9D45CC-8A2E-4A9B-9F15-4C9541325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666750</xdr:colOff>
      <xdr:row>439</xdr:row>
      <xdr:rowOff>176895</xdr:rowOff>
    </xdr:from>
    <xdr:to>
      <xdr:col>14</xdr:col>
      <xdr:colOff>547688</xdr:colOff>
      <xdr:row>476</xdr:row>
      <xdr:rowOff>105458</xdr:rowOff>
    </xdr:to>
    <xdr:graphicFrame macro="">
      <xdr:nvGraphicFramePr>
        <xdr:cNvPr id="46" name="Chart 45">
          <a:extLst>
            <a:ext uri="{FF2B5EF4-FFF2-40B4-BE49-F238E27FC236}">
              <a16:creationId xmlns="" xmlns:a16="http://schemas.microsoft.com/office/drawing/2014/main" id="{D70C5576-B6E7-48A7-9924-7F423FFEC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wsDr>
</file>

<file path=xl/tables/table1.xml><?xml version="1.0" encoding="utf-8"?>
<table xmlns="http://schemas.openxmlformats.org/spreadsheetml/2006/main" id="1" name="Table1" displayName="Table1" ref="A1:M7" totalsRowShown="0" headerRowDxfId="17" dataDxfId="15" headerRowBorderDxfId="16" tableBorderDxfId="14" totalsRowBorderDxfId="13" headerRowCellStyle="Normal 2">
  <autoFilter ref="A1:M7"/>
  <tableColumns count="13">
    <tableColumn id="1" name="UPN (Optional)" dataDxfId="12"/>
    <tableColumn id="2" name="Pupil Name" dataDxfId="11"/>
    <tableColumn id="3" name="DOB" dataDxfId="10"/>
    <tableColumn id="5" name="Class/Form" dataDxfId="9"/>
    <tableColumn id="4" name="National Curriculum Year" dataDxfId="8"/>
    <tableColumn id="6" name="Gender" dataDxfId="7"/>
    <tableColumn id="7" name="SEN" dataDxfId="6"/>
    <tableColumn id="8" name="SEN Broad Area of Need" dataDxfId="5"/>
    <tableColumn id="9" name="SEN Primary Need" dataDxfId="4"/>
    <tableColumn id="10" name="Child Looked After" dataDxfId="3"/>
    <tableColumn id="11" name="Pupil Premium Grant" dataDxfId="2"/>
    <tableColumn id="12" name="English as a Second Language" dataDxfId="1"/>
    <tableColumn id="13" name="Column1"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ocaloffer.cumbria.gov.uk/kb5/cumbria/fsd/advice.page?id=X1GWNlmdsSQ" TargetMode="External"/><Relationship Id="rId1" Type="http://schemas.openxmlformats.org/officeDocument/2006/relationships/hyperlink" Target="https://www.analyse-school-performance.service.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hyperlink" Target="https://explore-education-statistics.service.gov.uk/data-tables/permalink/ba8faafb-f19b-41fb-8962-9b44e5f6efd4" TargetMode="External"/><Relationship Id="rId3" Type="http://schemas.openxmlformats.org/officeDocument/2006/relationships/hyperlink" Target="https://explore-education-statistics.service.gov.uk/data-tables/fast-track/ad01069e-f490-4855-9b2c-7f784a98758d" TargetMode="External"/><Relationship Id="rId7" Type="http://schemas.openxmlformats.org/officeDocument/2006/relationships/hyperlink" Target="https://www.gov.uk/government/statistics/national-curriculum-assessments-key-stage-2-2019-revised" TargetMode="External"/><Relationship Id="rId2" Type="http://schemas.openxmlformats.org/officeDocument/2006/relationships/hyperlink" Target="https://explore-education-statistics.service.gov.uk/data-tables/fast-track/92bbc338-97b9-466d-a670-9313775f1f7b" TargetMode="External"/><Relationship Id="rId1" Type="http://schemas.openxmlformats.org/officeDocument/2006/relationships/hyperlink" Target="https://explore-education-statistics.service.gov.uk/data-tables/fast-track/ad01069e-f490-4855-9b2c-7f784a98758d" TargetMode="External"/><Relationship Id="rId6" Type="http://schemas.openxmlformats.org/officeDocument/2006/relationships/hyperlink" Target="https://www.gov.uk/government/statistics/phonics-screening-check-and-key-stage-1-assessments-england-2019" TargetMode="External"/><Relationship Id="rId5" Type="http://schemas.openxmlformats.org/officeDocument/2006/relationships/hyperlink" Target="https://explore-education-statistics.service.gov.uk/data-tables/permalink/44ce4951-b9ae-46b3-83b1-5df47bcc7cc2" TargetMode="External"/><Relationship Id="rId4" Type="http://schemas.openxmlformats.org/officeDocument/2006/relationships/hyperlink" Target="https://explore-education-statistics.service.gov.uk/data-tables/permalink/53eeec0d-acac-45b7-ba07-857ea6ccd823" TargetMode="External"/><Relationship Id="rId9"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Q94"/>
  <sheetViews>
    <sheetView tabSelected="1" topLeftCell="A24" zoomScale="115" zoomScaleNormal="115" workbookViewId="0">
      <selection activeCell="D8" sqref="D8"/>
    </sheetView>
  </sheetViews>
  <sheetFormatPr defaultRowHeight="15" x14ac:dyDescent="0.25"/>
  <cols>
    <col min="1" max="1" width="7.453125" customWidth="1"/>
    <col min="2" max="2" width="21.1796875" customWidth="1"/>
    <col min="3" max="3" width="1.08984375" style="93" customWidth="1"/>
    <col min="4" max="4" width="102.81640625" customWidth="1"/>
    <col min="5" max="5" width="0.54296875" customWidth="1"/>
    <col min="6" max="6" width="9.81640625" customWidth="1"/>
    <col min="8" max="8" width="4" customWidth="1"/>
  </cols>
  <sheetData>
    <row r="1" spans="1:17" x14ac:dyDescent="0.25">
      <c r="A1" s="186"/>
      <c r="B1" s="186"/>
      <c r="C1" s="186"/>
      <c r="D1" s="186"/>
      <c r="E1" s="186"/>
      <c r="F1" s="186"/>
      <c r="G1" s="186"/>
      <c r="H1" s="2"/>
      <c r="I1" s="2"/>
      <c r="J1" s="2"/>
      <c r="K1" s="2"/>
      <c r="L1" s="2"/>
      <c r="M1" s="2"/>
      <c r="N1" s="2"/>
      <c r="O1" s="2"/>
      <c r="P1" s="2"/>
      <c r="Q1" s="2"/>
    </row>
    <row r="2" spans="1:17" ht="104.25" customHeight="1" x14ac:dyDescent="0.3">
      <c r="A2" s="187"/>
      <c r="B2" s="187"/>
      <c r="C2" s="187"/>
      <c r="D2" s="187"/>
      <c r="E2" s="187"/>
      <c r="F2" s="187"/>
      <c r="G2" s="187"/>
      <c r="H2" s="196"/>
      <c r="I2" s="2"/>
      <c r="J2" s="2"/>
      <c r="K2" s="2"/>
      <c r="L2" s="2"/>
      <c r="M2" s="2"/>
      <c r="N2" s="2"/>
      <c r="O2" s="2"/>
      <c r="P2" s="2"/>
      <c r="Q2" s="2"/>
    </row>
    <row r="3" spans="1:17" ht="18" x14ac:dyDescent="0.35">
      <c r="A3" s="187"/>
      <c r="B3" s="198" t="s">
        <v>200</v>
      </c>
      <c r="C3" s="199"/>
      <c r="D3" s="200" t="s">
        <v>0</v>
      </c>
      <c r="E3" s="201"/>
      <c r="F3" s="201"/>
      <c r="G3" s="201"/>
      <c r="H3" s="196"/>
      <c r="I3" s="2"/>
      <c r="J3" s="2"/>
      <c r="K3" s="2"/>
      <c r="L3" s="2"/>
      <c r="M3" s="2"/>
      <c r="N3" s="2"/>
      <c r="O3" s="2"/>
      <c r="P3" s="2"/>
      <c r="Q3" s="2"/>
    </row>
    <row r="4" spans="1:17" ht="81.75" customHeight="1" x14ac:dyDescent="0.35">
      <c r="A4" s="187"/>
      <c r="B4" s="202" t="s">
        <v>199</v>
      </c>
      <c r="C4" s="203"/>
      <c r="D4" s="204" t="s">
        <v>225</v>
      </c>
      <c r="E4" s="205"/>
      <c r="F4" s="205"/>
      <c r="G4" s="205"/>
      <c r="H4" s="196"/>
      <c r="I4" s="2"/>
      <c r="J4" s="2"/>
      <c r="K4" s="2"/>
      <c r="L4" s="2"/>
      <c r="M4" s="2"/>
      <c r="N4" s="2"/>
      <c r="O4" s="2"/>
      <c r="P4" s="2"/>
      <c r="Q4" s="2"/>
    </row>
    <row r="5" spans="1:17" ht="108.75" customHeight="1" x14ac:dyDescent="0.35">
      <c r="A5" s="187"/>
      <c r="B5" s="206" t="s">
        <v>201</v>
      </c>
      <c r="C5" s="203"/>
      <c r="D5" s="204" t="s">
        <v>226</v>
      </c>
      <c r="E5" s="205"/>
      <c r="F5" s="205"/>
      <c r="G5" s="205"/>
      <c r="H5" s="196"/>
      <c r="I5" s="2"/>
      <c r="J5" s="2"/>
      <c r="K5" s="2"/>
      <c r="L5" s="2"/>
      <c r="M5" s="2"/>
      <c r="N5" s="2"/>
      <c r="O5" s="2"/>
      <c r="P5" s="2"/>
      <c r="Q5" s="2"/>
    </row>
    <row r="6" spans="1:17" ht="200.25" customHeight="1" x14ac:dyDescent="0.35">
      <c r="A6" s="187"/>
      <c r="B6" s="207" t="s">
        <v>64</v>
      </c>
      <c r="C6" s="203"/>
      <c r="D6" s="204" t="s">
        <v>227</v>
      </c>
      <c r="E6" s="205"/>
      <c r="F6" s="205"/>
      <c r="G6" s="205"/>
      <c r="H6" s="196"/>
      <c r="I6" s="2"/>
      <c r="J6" s="2"/>
      <c r="K6" s="2"/>
      <c r="L6" s="2"/>
      <c r="M6" s="2"/>
      <c r="N6" s="2"/>
      <c r="O6" s="2"/>
      <c r="P6" s="2"/>
      <c r="Q6" s="2"/>
    </row>
    <row r="7" spans="1:17" ht="112.5" customHeight="1" x14ac:dyDescent="0.35">
      <c r="A7" s="187"/>
      <c r="B7" s="216" t="s">
        <v>202</v>
      </c>
      <c r="C7" s="203"/>
      <c r="D7" s="219" t="s">
        <v>224</v>
      </c>
      <c r="E7" s="205"/>
      <c r="F7" s="205"/>
      <c r="G7" s="205"/>
      <c r="H7" s="196"/>
      <c r="I7" s="2"/>
      <c r="J7" s="2"/>
      <c r="K7" s="2"/>
      <c r="L7" s="2"/>
      <c r="M7" s="2"/>
      <c r="N7" s="2"/>
      <c r="O7" s="2"/>
      <c r="P7" s="2"/>
      <c r="Q7" s="2"/>
    </row>
    <row r="8" spans="1:17" ht="26.25" customHeight="1" x14ac:dyDescent="0.35">
      <c r="A8" s="187"/>
      <c r="B8" s="218"/>
      <c r="C8" s="203"/>
      <c r="D8" s="220" t="s">
        <v>223</v>
      </c>
      <c r="E8" s="205"/>
      <c r="F8" s="205"/>
      <c r="G8" s="205"/>
      <c r="H8" s="196"/>
      <c r="I8" s="2"/>
      <c r="J8" s="2"/>
      <c r="K8" s="2"/>
      <c r="L8" s="2"/>
      <c r="M8" s="2"/>
      <c r="N8" s="2"/>
      <c r="O8" s="2"/>
      <c r="P8" s="2"/>
      <c r="Q8" s="2"/>
    </row>
    <row r="9" spans="1:17" ht="81.75" customHeight="1" x14ac:dyDescent="0.35">
      <c r="A9" s="187"/>
      <c r="B9" s="217" t="s">
        <v>188</v>
      </c>
      <c r="C9" s="203"/>
      <c r="D9" s="204" t="s">
        <v>203</v>
      </c>
      <c r="E9" s="205"/>
      <c r="F9" s="205"/>
      <c r="G9" s="205"/>
      <c r="H9" s="196"/>
      <c r="I9" s="2"/>
      <c r="J9" s="2"/>
      <c r="K9" s="2"/>
      <c r="L9" s="2"/>
      <c r="M9" s="2"/>
      <c r="N9" s="2"/>
      <c r="O9" s="2"/>
      <c r="P9" s="2"/>
      <c r="Q9" s="2"/>
    </row>
    <row r="10" spans="1:17" ht="18" x14ac:dyDescent="0.35">
      <c r="A10" s="187"/>
      <c r="B10" s="208"/>
      <c r="C10" s="199"/>
      <c r="D10" s="209"/>
      <c r="E10" s="205"/>
      <c r="F10" s="205"/>
      <c r="G10" s="205"/>
      <c r="H10" s="196"/>
      <c r="I10" s="2"/>
      <c r="J10" s="2"/>
      <c r="K10" s="2"/>
      <c r="L10" s="2"/>
      <c r="M10" s="2"/>
      <c r="N10" s="2"/>
      <c r="O10" s="2"/>
      <c r="P10" s="2"/>
      <c r="Q10" s="2"/>
    </row>
    <row r="11" spans="1:17" ht="17.399999999999999" x14ac:dyDescent="0.3">
      <c r="A11" s="187"/>
      <c r="B11" s="187"/>
      <c r="C11" s="187"/>
      <c r="D11" s="187"/>
      <c r="E11" s="187"/>
      <c r="F11" s="187"/>
      <c r="G11" s="187"/>
      <c r="H11" s="196"/>
      <c r="I11" s="2"/>
      <c r="J11" s="2"/>
      <c r="K11" s="2"/>
      <c r="L11" s="2"/>
      <c r="M11" s="2"/>
      <c r="N11" s="2"/>
      <c r="O11" s="2"/>
      <c r="P11" s="2"/>
      <c r="Q11" s="2"/>
    </row>
    <row r="12" spans="1:17" ht="17.399999999999999" x14ac:dyDescent="0.3">
      <c r="A12" s="187"/>
      <c r="B12" s="229" t="s">
        <v>128</v>
      </c>
      <c r="C12" s="229"/>
      <c r="D12" s="229"/>
      <c r="E12" s="187"/>
      <c r="F12" s="187"/>
      <c r="G12" s="187"/>
      <c r="H12" s="196"/>
      <c r="I12" s="2"/>
      <c r="J12" s="2"/>
      <c r="K12" s="2"/>
      <c r="L12" s="2"/>
      <c r="M12" s="2"/>
      <c r="N12" s="2"/>
      <c r="O12" s="2"/>
      <c r="P12" s="2"/>
      <c r="Q12" s="2"/>
    </row>
    <row r="13" spans="1:17" ht="17.399999999999999" x14ac:dyDescent="0.3">
      <c r="A13" s="187"/>
      <c r="B13" s="229"/>
      <c r="C13" s="229"/>
      <c r="D13" s="229"/>
      <c r="E13" s="187"/>
      <c r="F13" s="187"/>
      <c r="G13" s="187"/>
      <c r="H13" s="196"/>
      <c r="I13" s="2"/>
      <c r="J13" s="2"/>
      <c r="K13" s="2"/>
      <c r="L13" s="2"/>
      <c r="M13" s="2"/>
      <c r="N13" s="2"/>
      <c r="O13" s="2"/>
      <c r="P13" s="2"/>
      <c r="Q13" s="2"/>
    </row>
    <row r="14" spans="1:17" ht="17.399999999999999" x14ac:dyDescent="0.3">
      <c r="A14" s="187"/>
      <c r="B14" s="187"/>
      <c r="C14" s="187"/>
      <c r="D14" s="187"/>
      <c r="E14" s="187"/>
      <c r="F14" s="187"/>
      <c r="G14" s="187"/>
      <c r="H14" s="196"/>
      <c r="I14" s="2"/>
      <c r="J14" s="2"/>
      <c r="K14" s="2"/>
      <c r="L14" s="2"/>
      <c r="M14" s="2"/>
      <c r="N14" s="2"/>
      <c r="O14" s="2"/>
      <c r="P14" s="2"/>
      <c r="Q14" s="2"/>
    </row>
    <row r="15" spans="1:17" ht="17.399999999999999" x14ac:dyDescent="0.3">
      <c r="A15" s="187"/>
      <c r="B15" s="231" t="s">
        <v>63</v>
      </c>
      <c r="C15" s="231"/>
      <c r="D15" s="231"/>
      <c r="E15" s="187"/>
      <c r="F15" s="187"/>
      <c r="G15" s="187"/>
      <c r="H15" s="196"/>
      <c r="I15" s="2"/>
      <c r="J15" s="2"/>
      <c r="K15" s="2"/>
      <c r="L15" s="2"/>
      <c r="M15" s="2"/>
      <c r="N15" s="2"/>
      <c r="O15" s="2"/>
      <c r="P15" s="2"/>
      <c r="Q15" s="2"/>
    </row>
    <row r="16" spans="1:17" ht="17.399999999999999" x14ac:dyDescent="0.3">
      <c r="A16" s="187"/>
      <c r="B16" s="12" t="s">
        <v>205</v>
      </c>
      <c r="C16" s="195"/>
      <c r="D16" s="210" t="s">
        <v>206</v>
      </c>
      <c r="E16" s="187"/>
      <c r="F16" s="187"/>
      <c r="G16" s="187"/>
      <c r="H16" s="196"/>
      <c r="I16" s="2"/>
      <c r="J16" s="2"/>
      <c r="K16" s="2"/>
      <c r="L16" s="2"/>
      <c r="M16" s="2"/>
      <c r="N16" s="2"/>
      <c r="O16" s="2"/>
      <c r="P16" s="2"/>
      <c r="Q16" s="2"/>
    </row>
    <row r="17" spans="1:17" ht="17.399999999999999" x14ac:dyDescent="0.3">
      <c r="A17" s="187"/>
      <c r="B17" s="12" t="s">
        <v>6</v>
      </c>
      <c r="C17" s="195"/>
      <c r="D17" s="210" t="s">
        <v>207</v>
      </c>
      <c r="E17" s="187"/>
      <c r="F17" s="187"/>
      <c r="G17" s="187"/>
      <c r="H17" s="196"/>
      <c r="I17" s="2"/>
      <c r="J17" s="2"/>
      <c r="K17" s="2"/>
      <c r="L17" s="2"/>
      <c r="M17" s="2"/>
      <c r="N17" s="2"/>
      <c r="O17" s="2"/>
      <c r="P17" s="2"/>
      <c r="Q17" s="2"/>
    </row>
    <row r="18" spans="1:17" ht="17.399999999999999" x14ac:dyDescent="0.3">
      <c r="A18" s="187"/>
      <c r="B18" s="12" t="s">
        <v>208</v>
      </c>
      <c r="C18" s="195"/>
      <c r="D18" s="210" t="s">
        <v>209</v>
      </c>
      <c r="E18" s="187"/>
      <c r="F18" s="187"/>
      <c r="G18" s="187"/>
      <c r="H18" s="196"/>
      <c r="I18" s="2"/>
      <c r="J18" s="2"/>
      <c r="K18" s="2"/>
      <c r="L18" s="2"/>
      <c r="M18" s="2"/>
      <c r="N18" s="2"/>
      <c r="O18" s="2"/>
      <c r="P18" s="2"/>
      <c r="Q18" s="2"/>
    </row>
    <row r="19" spans="1:17" ht="17.399999999999999" x14ac:dyDescent="0.3">
      <c r="A19" s="187"/>
      <c r="B19" s="186"/>
      <c r="C19" s="186"/>
      <c r="D19" s="186"/>
      <c r="E19" s="187"/>
      <c r="F19" s="187"/>
      <c r="G19" s="187"/>
      <c r="H19" s="196"/>
      <c r="I19" s="2"/>
      <c r="J19" s="2"/>
      <c r="K19" s="2"/>
      <c r="L19" s="2"/>
      <c r="M19" s="2"/>
      <c r="N19" s="2"/>
      <c r="O19" s="2"/>
      <c r="P19" s="2"/>
      <c r="Q19" s="2"/>
    </row>
    <row r="20" spans="1:17" ht="17.399999999999999" x14ac:dyDescent="0.3">
      <c r="A20" s="187"/>
      <c r="B20" s="232" t="s">
        <v>204</v>
      </c>
      <c r="C20" s="233"/>
      <c r="D20" s="234"/>
      <c r="E20" s="187"/>
      <c r="F20" s="187"/>
      <c r="G20" s="187"/>
      <c r="H20" s="196"/>
      <c r="I20" s="2"/>
      <c r="J20" s="2"/>
      <c r="K20" s="2"/>
      <c r="L20" s="2"/>
      <c r="M20" s="2"/>
      <c r="N20" s="2"/>
      <c r="O20" s="2"/>
      <c r="P20" s="2"/>
      <c r="Q20" s="2"/>
    </row>
    <row r="21" spans="1:17" ht="17.399999999999999" x14ac:dyDescent="0.3">
      <c r="A21" s="187"/>
      <c r="B21" s="12" t="s">
        <v>44</v>
      </c>
      <c r="C21" s="195"/>
      <c r="D21" s="210" t="s">
        <v>26</v>
      </c>
      <c r="E21" s="187"/>
      <c r="F21" s="187"/>
      <c r="G21" s="187"/>
      <c r="H21" s="196"/>
      <c r="I21" s="2"/>
      <c r="J21" s="2"/>
      <c r="K21" s="2"/>
      <c r="L21" s="2"/>
      <c r="M21" s="2"/>
      <c r="N21" s="2"/>
      <c r="O21" s="2"/>
      <c r="P21" s="2"/>
      <c r="Q21" s="2"/>
    </row>
    <row r="22" spans="1:17" ht="17.399999999999999" x14ac:dyDescent="0.3">
      <c r="A22" s="187"/>
      <c r="B22" s="12" t="s">
        <v>41</v>
      </c>
      <c r="C22" s="195"/>
      <c r="D22" s="210" t="s">
        <v>25</v>
      </c>
      <c r="E22" s="187"/>
      <c r="F22" s="187"/>
      <c r="G22" s="187"/>
      <c r="H22" s="196"/>
      <c r="I22" s="2"/>
      <c r="J22" s="2"/>
      <c r="K22" s="2"/>
      <c r="L22" s="2"/>
      <c r="M22" s="2"/>
      <c r="N22" s="2"/>
      <c r="O22" s="2"/>
      <c r="P22" s="2"/>
      <c r="Q22" s="2"/>
    </row>
    <row r="23" spans="1:17" ht="17.399999999999999" x14ac:dyDescent="0.3">
      <c r="A23" s="187"/>
      <c r="B23" s="12" t="s">
        <v>38</v>
      </c>
      <c r="C23" s="195"/>
      <c r="D23" s="210" t="s">
        <v>119</v>
      </c>
      <c r="E23" s="187"/>
      <c r="F23" s="187"/>
      <c r="G23" s="187"/>
      <c r="H23" s="196"/>
      <c r="I23" s="2"/>
      <c r="J23" s="2"/>
      <c r="K23" s="2"/>
      <c r="L23" s="2"/>
      <c r="M23" s="2"/>
      <c r="N23" s="2"/>
      <c r="O23" s="2"/>
      <c r="P23" s="2"/>
      <c r="Q23" s="2"/>
    </row>
    <row r="24" spans="1:17" ht="17.399999999999999" x14ac:dyDescent="0.3">
      <c r="A24" s="187"/>
      <c r="B24" s="12" t="s">
        <v>134</v>
      </c>
      <c r="C24" s="195"/>
      <c r="D24" s="210" t="s">
        <v>23</v>
      </c>
      <c r="E24" s="187"/>
      <c r="F24" s="187"/>
      <c r="G24" s="187"/>
      <c r="H24" s="196"/>
      <c r="I24" s="2"/>
      <c r="J24" s="2"/>
      <c r="K24" s="2"/>
      <c r="L24" s="2"/>
      <c r="M24" s="2"/>
      <c r="N24" s="2"/>
      <c r="O24" s="2"/>
      <c r="P24" s="2"/>
      <c r="Q24" s="2"/>
    </row>
    <row r="25" spans="1:17" ht="17.399999999999999" x14ac:dyDescent="0.3">
      <c r="A25" s="187"/>
      <c r="B25" s="186"/>
      <c r="C25" s="186"/>
      <c r="D25" s="186"/>
      <c r="E25" s="187"/>
      <c r="F25" s="187"/>
      <c r="G25" s="187"/>
      <c r="H25" s="196"/>
      <c r="I25" s="2"/>
      <c r="J25" s="2"/>
      <c r="K25" s="2"/>
      <c r="L25" s="2"/>
      <c r="M25" s="2"/>
      <c r="N25" s="2"/>
      <c r="O25" s="2"/>
      <c r="P25" s="2"/>
      <c r="Q25" s="2"/>
    </row>
    <row r="26" spans="1:17" ht="15.6" x14ac:dyDescent="0.3">
      <c r="A26" s="186"/>
      <c r="B26" s="232" t="s">
        <v>210</v>
      </c>
      <c r="C26" s="233"/>
      <c r="D26" s="234"/>
      <c r="E26" s="186"/>
      <c r="F26" s="186"/>
      <c r="G26" s="186"/>
      <c r="H26" s="2"/>
      <c r="I26" s="2"/>
      <c r="J26" s="2"/>
      <c r="K26" s="2"/>
      <c r="L26" s="2"/>
      <c r="M26" s="2"/>
      <c r="N26" s="2"/>
      <c r="O26" s="2"/>
      <c r="P26" s="2"/>
      <c r="Q26" s="2"/>
    </row>
    <row r="27" spans="1:17" x14ac:dyDescent="0.25">
      <c r="A27" s="186"/>
      <c r="B27" s="12" t="s">
        <v>36</v>
      </c>
      <c r="C27" s="195"/>
      <c r="D27" s="210" t="s">
        <v>109</v>
      </c>
      <c r="E27" s="186"/>
      <c r="F27" s="186"/>
      <c r="G27" s="186"/>
      <c r="H27" s="2"/>
      <c r="I27" s="2"/>
      <c r="J27" s="2"/>
      <c r="K27" s="2"/>
      <c r="L27" s="2"/>
      <c r="M27" s="2"/>
      <c r="N27" s="2"/>
      <c r="O27" s="2"/>
      <c r="P27" s="2"/>
      <c r="Q27" s="2"/>
    </row>
    <row r="28" spans="1:17" x14ac:dyDescent="0.25">
      <c r="A28" s="186"/>
      <c r="B28" s="12" t="s">
        <v>34</v>
      </c>
      <c r="C28" s="195"/>
      <c r="D28" s="210" t="s">
        <v>110</v>
      </c>
      <c r="E28" s="186"/>
      <c r="F28" s="186"/>
      <c r="G28" s="186"/>
      <c r="H28" s="2"/>
      <c r="I28" s="2"/>
      <c r="J28" s="2"/>
      <c r="K28" s="2"/>
      <c r="L28" s="2"/>
      <c r="M28" s="2"/>
      <c r="N28" s="2"/>
      <c r="O28" s="2"/>
      <c r="P28" s="2"/>
      <c r="Q28" s="2"/>
    </row>
    <row r="29" spans="1:17" x14ac:dyDescent="0.25">
      <c r="A29" s="186"/>
      <c r="B29" s="12" t="s">
        <v>42</v>
      </c>
      <c r="C29" s="195"/>
      <c r="D29" s="210" t="s">
        <v>111</v>
      </c>
      <c r="E29" s="186"/>
      <c r="F29" s="186"/>
      <c r="G29" s="186"/>
      <c r="H29" s="2"/>
      <c r="I29" s="2"/>
      <c r="J29" s="2"/>
      <c r="K29" s="2"/>
      <c r="L29" s="2"/>
      <c r="M29" s="2"/>
      <c r="N29" s="2"/>
      <c r="O29" s="2"/>
      <c r="P29" s="2"/>
      <c r="Q29" s="2"/>
    </row>
    <row r="30" spans="1:17" x14ac:dyDescent="0.25">
      <c r="A30" s="186"/>
      <c r="B30" s="12" t="s">
        <v>33</v>
      </c>
      <c r="C30" s="195"/>
      <c r="D30" s="210" t="s">
        <v>112</v>
      </c>
      <c r="E30" s="186"/>
      <c r="F30" s="186"/>
      <c r="G30" s="186"/>
      <c r="H30" s="2"/>
      <c r="I30" s="2"/>
      <c r="J30" s="2"/>
      <c r="K30" s="2"/>
      <c r="L30" s="2"/>
      <c r="M30" s="2"/>
      <c r="N30" s="2"/>
      <c r="O30" s="2"/>
      <c r="P30" s="2"/>
      <c r="Q30" s="2"/>
    </row>
    <row r="31" spans="1:17" x14ac:dyDescent="0.25">
      <c r="A31" s="186"/>
      <c r="B31" s="12" t="s">
        <v>30</v>
      </c>
      <c r="C31" s="195"/>
      <c r="D31" s="210" t="s">
        <v>113</v>
      </c>
      <c r="E31" s="186"/>
      <c r="F31" s="186"/>
      <c r="G31" s="186"/>
      <c r="H31" s="2"/>
      <c r="I31" s="2"/>
      <c r="J31" s="2"/>
      <c r="K31" s="2"/>
      <c r="L31" s="2"/>
      <c r="M31" s="2"/>
      <c r="N31" s="2"/>
      <c r="O31" s="2"/>
      <c r="P31" s="2"/>
      <c r="Q31" s="2"/>
    </row>
    <row r="32" spans="1:17" x14ac:dyDescent="0.25">
      <c r="A32" s="186"/>
      <c r="B32" s="12" t="s">
        <v>32</v>
      </c>
      <c r="C32" s="195"/>
      <c r="D32" s="210" t="s">
        <v>114</v>
      </c>
      <c r="E32" s="186"/>
      <c r="F32" s="186"/>
      <c r="G32" s="186"/>
      <c r="H32" s="2"/>
      <c r="I32" s="2"/>
      <c r="J32" s="2"/>
      <c r="K32" s="2"/>
      <c r="L32" s="2"/>
      <c r="M32" s="2"/>
      <c r="N32" s="2"/>
      <c r="O32" s="2"/>
      <c r="P32" s="2"/>
      <c r="Q32" s="2"/>
    </row>
    <row r="33" spans="1:17" x14ac:dyDescent="0.25">
      <c r="A33" s="186"/>
      <c r="B33" s="12" t="s">
        <v>39</v>
      </c>
      <c r="C33" s="195"/>
      <c r="D33" s="210" t="s">
        <v>115</v>
      </c>
      <c r="E33" s="186"/>
      <c r="F33" s="186"/>
      <c r="G33" s="186"/>
      <c r="H33" s="2"/>
      <c r="I33" s="2"/>
      <c r="J33" s="2"/>
      <c r="K33" s="2"/>
      <c r="L33" s="2"/>
      <c r="M33" s="2"/>
      <c r="N33" s="2"/>
      <c r="O33" s="2"/>
      <c r="P33" s="2"/>
      <c r="Q33" s="2"/>
    </row>
    <row r="34" spans="1:17" x14ac:dyDescent="0.25">
      <c r="A34" s="186"/>
      <c r="B34" s="12" t="s">
        <v>31</v>
      </c>
      <c r="C34" s="195"/>
      <c r="D34" s="210" t="s">
        <v>116</v>
      </c>
      <c r="E34" s="186"/>
      <c r="F34" s="186"/>
      <c r="G34" s="186"/>
      <c r="H34" s="2"/>
      <c r="I34" s="2"/>
      <c r="J34" s="2"/>
      <c r="K34" s="2"/>
      <c r="L34" s="2"/>
      <c r="M34" s="2"/>
      <c r="N34" s="2"/>
      <c r="O34" s="2"/>
      <c r="P34" s="2"/>
      <c r="Q34" s="2"/>
    </row>
    <row r="35" spans="1:17" x14ac:dyDescent="0.25">
      <c r="A35" s="186"/>
      <c r="B35" s="12" t="s">
        <v>40</v>
      </c>
      <c r="C35" s="195"/>
      <c r="D35" s="210" t="s">
        <v>118</v>
      </c>
      <c r="E35" s="186"/>
      <c r="F35" s="186"/>
      <c r="G35" s="186"/>
      <c r="H35" s="2"/>
      <c r="I35" s="2"/>
      <c r="J35" s="2"/>
      <c r="K35" s="2"/>
      <c r="L35" s="2"/>
      <c r="M35" s="2"/>
      <c r="N35" s="2"/>
      <c r="O35" s="2"/>
      <c r="P35" s="2"/>
      <c r="Q35" s="2"/>
    </row>
    <row r="36" spans="1:17" x14ac:dyDescent="0.25">
      <c r="A36" s="186"/>
      <c r="B36" s="12" t="s">
        <v>38</v>
      </c>
      <c r="C36" s="195"/>
      <c r="D36" s="210" t="s">
        <v>119</v>
      </c>
      <c r="E36" s="186"/>
      <c r="F36" s="186"/>
      <c r="G36" s="186"/>
      <c r="H36" s="2"/>
      <c r="I36" s="2"/>
      <c r="J36" s="2"/>
      <c r="K36" s="2"/>
      <c r="L36" s="2"/>
      <c r="M36" s="2"/>
      <c r="N36" s="2"/>
      <c r="O36" s="2"/>
      <c r="P36" s="2"/>
      <c r="Q36" s="2"/>
    </row>
    <row r="37" spans="1:17" x14ac:dyDescent="0.25">
      <c r="A37" s="186"/>
      <c r="B37" s="12" t="s">
        <v>45</v>
      </c>
      <c r="C37" s="195"/>
      <c r="D37" s="210" t="s">
        <v>120</v>
      </c>
      <c r="E37" s="186"/>
      <c r="F37" s="186"/>
      <c r="G37" s="186"/>
      <c r="H37" s="2"/>
      <c r="I37" s="2"/>
      <c r="J37" s="2"/>
      <c r="K37" s="2"/>
      <c r="L37" s="2"/>
      <c r="M37" s="2"/>
      <c r="N37" s="2"/>
      <c r="O37" s="2"/>
      <c r="P37" s="2"/>
      <c r="Q37" s="2"/>
    </row>
    <row r="38" spans="1:17" x14ac:dyDescent="0.25">
      <c r="A38" s="186"/>
      <c r="B38" s="12" t="s">
        <v>37</v>
      </c>
      <c r="C38" s="195"/>
      <c r="D38" s="210" t="s">
        <v>121</v>
      </c>
      <c r="E38" s="186"/>
      <c r="F38" s="186"/>
      <c r="G38" s="186"/>
      <c r="H38" s="2"/>
      <c r="I38" s="2"/>
      <c r="J38" s="2"/>
      <c r="K38" s="2"/>
      <c r="L38" s="2"/>
      <c r="M38" s="2"/>
      <c r="N38" s="2"/>
      <c r="O38" s="2"/>
      <c r="P38" s="2"/>
      <c r="Q38" s="2"/>
    </row>
    <row r="39" spans="1:17" x14ac:dyDescent="0.25">
      <c r="A39" s="186"/>
      <c r="B39" s="12" t="s">
        <v>35</v>
      </c>
      <c r="C39" s="195"/>
      <c r="D39" s="210" t="s">
        <v>122</v>
      </c>
      <c r="E39" s="186"/>
      <c r="F39" s="186"/>
      <c r="G39" s="186"/>
      <c r="H39" s="2"/>
      <c r="I39" s="2"/>
      <c r="J39" s="2"/>
      <c r="K39" s="2"/>
      <c r="L39" s="2"/>
      <c r="M39" s="2"/>
      <c r="N39" s="2"/>
      <c r="O39" s="2"/>
      <c r="P39" s="2"/>
      <c r="Q39" s="2"/>
    </row>
    <row r="40" spans="1:17" x14ac:dyDescent="0.25">
      <c r="A40" s="186"/>
      <c r="B40" s="186"/>
      <c r="C40" s="186"/>
      <c r="D40" s="186"/>
      <c r="E40" s="186"/>
      <c r="F40" s="186"/>
      <c r="G40" s="186"/>
      <c r="H40" s="2"/>
      <c r="I40" s="2"/>
      <c r="J40" s="2"/>
      <c r="K40" s="2"/>
      <c r="L40" s="2"/>
      <c r="M40" s="2"/>
      <c r="N40" s="2"/>
      <c r="O40" s="2"/>
      <c r="P40" s="2"/>
      <c r="Q40" s="2"/>
    </row>
    <row r="41" spans="1:17" x14ac:dyDescent="0.25">
      <c r="A41" s="186"/>
      <c r="B41" s="186"/>
      <c r="C41" s="186"/>
      <c r="D41" s="186"/>
      <c r="E41" s="186"/>
      <c r="F41" s="186"/>
      <c r="G41" s="186"/>
      <c r="H41" s="2"/>
      <c r="I41" s="2"/>
      <c r="J41" s="2"/>
      <c r="K41" s="2"/>
      <c r="L41" s="2"/>
      <c r="M41" s="2"/>
      <c r="N41" s="2"/>
      <c r="O41" s="2"/>
      <c r="P41" s="2"/>
      <c r="Q41" s="2"/>
    </row>
    <row r="42" spans="1:17" ht="15.75" customHeight="1" x14ac:dyDescent="0.25">
      <c r="A42" s="186"/>
      <c r="B42" s="229" t="s">
        <v>211</v>
      </c>
      <c r="C42" s="229"/>
      <c r="D42" s="229"/>
      <c r="E42" s="186"/>
      <c r="F42" s="186"/>
      <c r="G42" s="186"/>
      <c r="H42" s="2"/>
      <c r="I42" s="2"/>
      <c r="J42" s="2"/>
      <c r="K42" s="2"/>
      <c r="L42" s="2"/>
      <c r="M42" s="2"/>
      <c r="N42" s="2"/>
      <c r="O42" s="2"/>
      <c r="P42" s="2"/>
      <c r="Q42" s="2"/>
    </row>
    <row r="43" spans="1:17" ht="15.75" customHeight="1" x14ac:dyDescent="0.25">
      <c r="A43" s="186"/>
      <c r="B43" s="229"/>
      <c r="C43" s="229"/>
      <c r="D43" s="229"/>
      <c r="E43" s="186"/>
      <c r="F43" s="186"/>
      <c r="G43" s="186"/>
      <c r="H43" s="2"/>
      <c r="I43" s="2"/>
      <c r="J43" s="2"/>
      <c r="K43" s="2"/>
      <c r="L43" s="2"/>
      <c r="M43" s="2"/>
      <c r="N43" s="2"/>
      <c r="O43" s="2"/>
      <c r="P43" s="2"/>
      <c r="Q43" s="2"/>
    </row>
    <row r="44" spans="1:17" x14ac:dyDescent="0.25">
      <c r="A44" s="186"/>
      <c r="B44" s="186"/>
      <c r="C44" s="186"/>
      <c r="D44" s="186"/>
      <c r="E44" s="186"/>
      <c r="F44" s="186"/>
      <c r="G44" s="186"/>
      <c r="H44" s="2"/>
      <c r="I44" s="2"/>
      <c r="J44" s="2"/>
      <c r="K44" s="2"/>
      <c r="L44" s="2"/>
      <c r="M44" s="2"/>
      <c r="N44" s="2"/>
      <c r="O44" s="2"/>
      <c r="P44" s="2"/>
      <c r="Q44" s="2"/>
    </row>
    <row r="45" spans="1:17" x14ac:dyDescent="0.25">
      <c r="A45" s="186"/>
      <c r="B45" s="211" t="str">
        <f>Metadata!A115</f>
        <v>HEADCOUNTS BY NEED</v>
      </c>
      <c r="C45" s="190"/>
      <c r="D45" s="211" t="str">
        <f>Metadata!A116</f>
        <v>https://explore-education-statistics.service.gov.uk/data-tables/fast-track/ad01069e-f490-4855-9b2c-7f784a98758d</v>
      </c>
      <c r="E45" s="190"/>
      <c r="F45" s="211" t="str">
        <f>Metadata!C115</f>
        <v>2020/2021</v>
      </c>
      <c r="G45" s="186"/>
      <c r="H45" s="2"/>
      <c r="I45" s="2"/>
      <c r="J45" s="2"/>
      <c r="K45" s="2"/>
      <c r="L45" s="2"/>
      <c r="M45" s="2"/>
      <c r="N45" s="2"/>
      <c r="O45" s="2"/>
      <c r="P45" s="2"/>
      <c r="Q45" s="2"/>
    </row>
    <row r="46" spans="1:17" x14ac:dyDescent="0.25">
      <c r="A46" s="186"/>
      <c r="B46" s="211" t="str">
        <f>Metadata!A136</f>
        <v>CHARACTARISTIC %</v>
      </c>
      <c r="C46" s="190"/>
      <c r="D46" s="211" t="str">
        <f>Metadata!A137</f>
        <v>https://explore-education-statistics.service.gov.uk/data-tables/fast-track/92bbc338-97b9-466d-a670-9313775f1f7b</v>
      </c>
      <c r="E46" s="190"/>
      <c r="F46" s="211" t="str">
        <f>Metadata!C136</f>
        <v>2020/2021</v>
      </c>
      <c r="G46" s="186"/>
      <c r="H46" s="2"/>
      <c r="I46" s="2"/>
      <c r="J46" s="2"/>
      <c r="K46" s="2"/>
      <c r="L46" s="2"/>
      <c r="M46" s="2"/>
      <c r="N46" s="2"/>
      <c r="O46" s="2"/>
      <c r="P46" s="2"/>
      <c r="Q46" s="2"/>
    </row>
    <row r="47" spans="1:17" x14ac:dyDescent="0.25">
      <c r="A47" s="186"/>
      <c r="B47" s="211" t="str">
        <f>Metadata!A136</f>
        <v>CHARACTARISTIC %</v>
      </c>
      <c r="C47" s="190"/>
      <c r="D47" s="211" t="str">
        <f>Metadata!A138</f>
        <v>https://explore-education-statistics.service.gov.uk/data-tables/fast-track/ad01069e-f490-4855-9b2c-7f784a98758d</v>
      </c>
      <c r="E47" s="190"/>
      <c r="F47" s="211" t="str">
        <f>Metadata!C136</f>
        <v>2020/2021</v>
      </c>
      <c r="G47" s="186"/>
      <c r="H47" s="2"/>
      <c r="I47" s="2"/>
      <c r="J47" s="2"/>
      <c r="K47" s="2"/>
      <c r="L47" s="2"/>
      <c r="M47" s="2"/>
      <c r="N47" s="2"/>
      <c r="O47" s="2"/>
      <c r="P47" s="2"/>
      <c r="Q47" s="2"/>
    </row>
    <row r="48" spans="1:17" x14ac:dyDescent="0.25">
      <c r="A48" s="186"/>
      <c r="B48" s="211" t="str">
        <f>Metadata!A148</f>
        <v xml:space="preserve">ABSENCE DATA % </v>
      </c>
      <c r="C48" s="190"/>
      <c r="D48" s="211" t="str">
        <f>Metadata!A149</f>
        <v>https://explore-education-statistics.service.gov.uk/data-tables/permalink/53eeec0d-acac-45b7-ba07-857ea6ccd823</v>
      </c>
      <c r="E48" s="190"/>
      <c r="F48" s="211" t="str">
        <f>Metadata!C148</f>
        <v>2020/2021</v>
      </c>
      <c r="G48" s="186"/>
      <c r="H48" s="2"/>
      <c r="I48" s="2"/>
      <c r="J48" s="2"/>
      <c r="K48" s="2"/>
      <c r="L48" s="2"/>
      <c r="M48" s="2"/>
      <c r="N48" s="2"/>
      <c r="O48" s="2"/>
      <c r="P48" s="2"/>
      <c r="Q48" s="2"/>
    </row>
    <row r="49" spans="1:17" x14ac:dyDescent="0.25">
      <c r="A49" s="186"/>
      <c r="B49" s="211" t="str">
        <f>Metadata!A157</f>
        <v xml:space="preserve">EXCLUSIONS DATA % </v>
      </c>
      <c r="C49" s="190"/>
      <c r="D49" s="211" t="str">
        <f>Metadata!A158</f>
        <v>https://explore-education-statistics.service.gov.uk/data-tables/permalink/44ce4951-b9ae-46b3-83b1-5df47bcc7cc2</v>
      </c>
      <c r="E49" s="190"/>
      <c r="F49" s="211" t="str">
        <f>Metadata!C157</f>
        <v>2019/2020</v>
      </c>
      <c r="G49" s="186"/>
      <c r="H49" s="2"/>
      <c r="I49" s="2"/>
      <c r="J49" s="2"/>
      <c r="K49" s="2"/>
      <c r="L49" s="2"/>
      <c r="M49" s="2"/>
      <c r="N49" s="2"/>
      <c r="O49" s="2"/>
      <c r="P49" s="2"/>
      <c r="Q49" s="2"/>
    </row>
    <row r="50" spans="1:17" x14ac:dyDescent="0.25">
      <c r="A50" s="186"/>
      <c r="B50" s="211" t="str">
        <f>Metadata!A165</f>
        <v>OUTCOMES - EY</v>
      </c>
      <c r="C50" s="190"/>
      <c r="D50" s="211" t="str">
        <f>Metadata!A166</f>
        <v>https://www.gov.uk/government/statistics/early-years-foundation-stage-profile-results-2018-to-2019</v>
      </c>
      <c r="E50" s="190"/>
      <c r="F50" s="211" t="str">
        <f>Metadata!C165</f>
        <v>2018/2019</v>
      </c>
      <c r="G50" s="186"/>
      <c r="H50" s="2"/>
      <c r="I50" s="2"/>
      <c r="J50" s="2"/>
      <c r="K50" s="2"/>
      <c r="L50" s="2"/>
      <c r="M50" s="2"/>
      <c r="N50" s="2"/>
      <c r="O50" s="2"/>
      <c r="P50" s="2"/>
      <c r="Q50" s="2"/>
    </row>
    <row r="51" spans="1:17" x14ac:dyDescent="0.25">
      <c r="A51" s="186"/>
      <c r="B51" s="211" t="str">
        <f>Metadata!A174</f>
        <v>OUTCOMES - KS1</v>
      </c>
      <c r="C51" s="190"/>
      <c r="D51" s="211" t="str">
        <f>Metadata!A175</f>
        <v>https://www.gov.uk/government/statistics/phonics-screening-check-and-key-stage-1-assessments-england-2019</v>
      </c>
      <c r="E51" s="190"/>
      <c r="F51" s="211" t="str">
        <f>Metadata!C174</f>
        <v>2018/2019</v>
      </c>
      <c r="G51" s="186"/>
      <c r="H51" s="2"/>
      <c r="I51" s="2"/>
      <c r="J51" s="2"/>
      <c r="K51" s="2"/>
      <c r="L51" s="2"/>
      <c r="M51" s="2"/>
      <c r="N51" s="2"/>
      <c r="O51" s="2"/>
      <c r="P51" s="2"/>
      <c r="Q51" s="2"/>
    </row>
    <row r="52" spans="1:17" x14ac:dyDescent="0.25">
      <c r="A52" s="186"/>
      <c r="B52" s="211" t="str">
        <f>Metadata!A188</f>
        <v>OUTCOMES - KS2</v>
      </c>
      <c r="C52" s="190"/>
      <c r="D52" s="211" t="str">
        <f>Metadata!A189</f>
        <v>https://www.gov.uk/government/statistics/national-curriculum-assessments-key-stage-2-2019-revised</v>
      </c>
      <c r="E52" s="190"/>
      <c r="F52" s="211" t="str">
        <f>Metadata!C188</f>
        <v>2018/2019</v>
      </c>
      <c r="G52" s="186"/>
      <c r="H52" s="2"/>
      <c r="I52" s="2"/>
      <c r="J52" s="2"/>
      <c r="K52" s="2"/>
      <c r="L52" s="2"/>
      <c r="M52" s="2"/>
      <c r="N52" s="2"/>
      <c r="O52" s="2"/>
      <c r="P52" s="2"/>
      <c r="Q52" s="2"/>
    </row>
    <row r="53" spans="1:17" x14ac:dyDescent="0.25">
      <c r="A53" s="186"/>
      <c r="B53" s="211" t="str">
        <f>Metadata!A197</f>
        <v>OUTCOMES - KS4</v>
      </c>
      <c r="C53" s="190"/>
      <c r="D53" s="211" t="str">
        <f>Metadata!A198</f>
        <v>https://explore-education-statistics.service.gov.uk/data-tables/permalink/ba8faafb-f19b-41fb-8962-9b44e5f6efd4</v>
      </c>
      <c r="E53" s="190"/>
      <c r="F53" s="211" t="str">
        <f>Metadata!C197</f>
        <v>2018/2019</v>
      </c>
      <c r="G53" s="186"/>
      <c r="H53" s="2"/>
      <c r="I53" s="2"/>
      <c r="J53" s="2"/>
      <c r="K53" s="2"/>
      <c r="L53" s="2"/>
      <c r="M53" s="2"/>
      <c r="N53" s="2"/>
      <c r="O53" s="2"/>
      <c r="P53" s="2"/>
      <c r="Q53" s="2"/>
    </row>
    <row r="54" spans="1:17" x14ac:dyDescent="0.25">
      <c r="A54" s="186"/>
      <c r="B54" s="186"/>
      <c r="C54" s="186"/>
      <c r="D54" s="186"/>
      <c r="E54" s="186"/>
      <c r="F54" s="186"/>
      <c r="G54" s="186"/>
      <c r="H54" s="2"/>
      <c r="I54" s="2"/>
      <c r="J54" s="2"/>
      <c r="K54" s="2"/>
      <c r="L54" s="2"/>
      <c r="M54" s="2"/>
      <c r="N54" s="2"/>
      <c r="O54" s="2"/>
      <c r="P54" s="2"/>
      <c r="Q54" s="2"/>
    </row>
    <row r="55" spans="1:17" x14ac:dyDescent="0.25">
      <c r="A55" s="186"/>
      <c r="B55" s="229" t="s">
        <v>221</v>
      </c>
      <c r="C55" s="229"/>
      <c r="D55" s="229"/>
      <c r="E55" s="186"/>
      <c r="F55" s="186"/>
      <c r="G55" s="186"/>
      <c r="H55" s="2"/>
      <c r="I55" s="2"/>
      <c r="J55" s="2"/>
      <c r="K55" s="2"/>
      <c r="L55" s="2"/>
      <c r="M55" s="2"/>
      <c r="N55" s="2"/>
      <c r="O55" s="2"/>
      <c r="P55" s="2"/>
      <c r="Q55" s="2"/>
    </row>
    <row r="56" spans="1:17" x14ac:dyDescent="0.25">
      <c r="A56" s="186"/>
      <c r="B56" s="229"/>
      <c r="C56" s="229"/>
      <c r="D56" s="229"/>
      <c r="E56" s="186"/>
      <c r="F56" s="186"/>
      <c r="G56" s="186"/>
      <c r="H56" s="2"/>
      <c r="I56" s="2"/>
      <c r="J56" s="2"/>
      <c r="K56" s="2"/>
      <c r="L56" s="2"/>
      <c r="M56" s="2"/>
      <c r="N56" s="2"/>
      <c r="O56" s="2"/>
      <c r="P56" s="2"/>
      <c r="Q56" s="2"/>
    </row>
    <row r="57" spans="1:17" x14ac:dyDescent="0.25">
      <c r="A57" s="186"/>
      <c r="B57" s="186"/>
      <c r="C57" s="186"/>
      <c r="D57" s="186"/>
      <c r="E57" s="186"/>
      <c r="F57" s="186"/>
      <c r="G57" s="186"/>
      <c r="H57" s="2"/>
      <c r="I57" s="2"/>
      <c r="J57" s="2"/>
      <c r="K57" s="2"/>
      <c r="L57" s="2"/>
      <c r="M57" s="2"/>
      <c r="N57" s="2"/>
      <c r="O57" s="2"/>
      <c r="P57" s="2"/>
      <c r="Q57" s="2"/>
    </row>
    <row r="58" spans="1:17" ht="49.5" customHeight="1" x14ac:dyDescent="0.25">
      <c r="A58" s="186"/>
      <c r="B58" s="230" t="s">
        <v>222</v>
      </c>
      <c r="C58" s="230"/>
      <c r="D58" s="230"/>
      <c r="E58" s="186"/>
      <c r="F58" s="186"/>
      <c r="G58" s="186"/>
      <c r="H58" s="2"/>
      <c r="I58" s="2"/>
      <c r="J58" s="2"/>
      <c r="K58" s="2"/>
      <c r="L58" s="2"/>
      <c r="M58" s="2"/>
      <c r="N58" s="2"/>
      <c r="O58" s="2"/>
      <c r="P58" s="2"/>
      <c r="Q58" s="2"/>
    </row>
    <row r="59" spans="1:17" x14ac:dyDescent="0.25">
      <c r="A59" s="120"/>
      <c r="B59" s="120"/>
      <c r="C59" s="120"/>
      <c r="D59" s="120"/>
      <c r="E59" s="120"/>
      <c r="F59" s="120"/>
      <c r="G59" s="120"/>
      <c r="H59" s="2"/>
      <c r="I59" s="2"/>
      <c r="J59" s="2"/>
      <c r="K59" s="2"/>
      <c r="L59" s="2"/>
      <c r="M59" s="2"/>
      <c r="N59" s="2"/>
      <c r="O59" s="2"/>
      <c r="P59" s="2"/>
      <c r="Q59" s="2"/>
    </row>
    <row r="60" spans="1:17" x14ac:dyDescent="0.25">
      <c r="A60" s="120"/>
      <c r="B60" s="120"/>
      <c r="C60" s="120"/>
      <c r="D60" s="120"/>
      <c r="E60" s="120"/>
      <c r="F60" s="120"/>
      <c r="G60" s="120"/>
      <c r="H60" s="2"/>
      <c r="I60" s="2"/>
      <c r="J60" s="2"/>
      <c r="K60" s="2"/>
      <c r="L60" s="2"/>
      <c r="M60" s="2"/>
      <c r="N60" s="2"/>
      <c r="O60" s="2"/>
      <c r="P60" s="2"/>
      <c r="Q60" s="2"/>
    </row>
    <row r="61" spans="1:17" x14ac:dyDescent="0.25">
      <c r="A61" s="120"/>
      <c r="B61" s="120"/>
      <c r="C61" s="120"/>
      <c r="D61" s="120"/>
      <c r="E61" s="120"/>
      <c r="F61" s="120"/>
      <c r="G61" s="120"/>
      <c r="H61" s="2"/>
      <c r="I61" s="2"/>
      <c r="J61" s="2"/>
      <c r="K61" s="2"/>
      <c r="L61" s="2"/>
      <c r="M61" s="2"/>
      <c r="N61" s="2"/>
      <c r="O61" s="2"/>
      <c r="P61" s="2"/>
      <c r="Q61" s="2"/>
    </row>
    <row r="62" spans="1:17" x14ac:dyDescent="0.25">
      <c r="A62" s="120"/>
      <c r="B62" s="120"/>
      <c r="C62" s="120"/>
      <c r="D62" s="120"/>
      <c r="E62" s="120"/>
      <c r="F62" s="120"/>
      <c r="G62" s="120"/>
      <c r="H62" s="2"/>
      <c r="I62" s="2"/>
      <c r="J62" s="2"/>
      <c r="K62" s="2"/>
      <c r="L62" s="2"/>
      <c r="M62" s="2"/>
      <c r="N62" s="2"/>
      <c r="O62" s="2"/>
      <c r="P62" s="2"/>
      <c r="Q62" s="2"/>
    </row>
    <row r="63" spans="1:17" x14ac:dyDescent="0.25">
      <c r="A63" s="2"/>
      <c r="B63" s="2"/>
      <c r="C63" s="2"/>
      <c r="D63" s="2"/>
      <c r="E63" s="2"/>
      <c r="F63" s="2"/>
      <c r="G63" s="2"/>
      <c r="H63" s="2"/>
      <c r="I63" s="2"/>
      <c r="J63" s="2"/>
      <c r="K63" s="2"/>
      <c r="L63" s="2"/>
      <c r="M63" s="2"/>
      <c r="N63" s="2"/>
      <c r="O63" s="2"/>
      <c r="P63" s="2"/>
      <c r="Q63" s="2"/>
    </row>
    <row r="64" spans="1:17" x14ac:dyDescent="0.25">
      <c r="A64" s="2"/>
      <c r="B64" s="2"/>
      <c r="C64" s="2"/>
      <c r="D64" s="2"/>
      <c r="E64" s="2"/>
      <c r="F64" s="2"/>
      <c r="G64" s="2"/>
      <c r="H64" s="2"/>
      <c r="I64" s="2"/>
      <c r="J64" s="2"/>
      <c r="K64" s="2"/>
      <c r="L64" s="2"/>
      <c r="M64" s="2"/>
      <c r="N64" s="2"/>
      <c r="O64" s="2"/>
      <c r="P64" s="2"/>
      <c r="Q64" s="2"/>
    </row>
    <row r="65" spans="1:17" x14ac:dyDescent="0.25">
      <c r="A65" s="2"/>
      <c r="B65" s="2"/>
      <c r="C65" s="2"/>
      <c r="D65" s="2"/>
      <c r="E65" s="2"/>
      <c r="F65" s="2"/>
      <c r="G65" s="2"/>
      <c r="H65" s="2"/>
      <c r="I65" s="2"/>
      <c r="J65" s="2"/>
      <c r="K65" s="2"/>
      <c r="L65" s="2"/>
      <c r="M65" s="2"/>
      <c r="N65" s="2"/>
      <c r="O65" s="2"/>
      <c r="P65" s="2"/>
      <c r="Q65" s="2"/>
    </row>
    <row r="66" spans="1:17" x14ac:dyDescent="0.25">
      <c r="A66" s="2"/>
      <c r="B66" s="2"/>
      <c r="C66" s="2"/>
      <c r="D66" s="2"/>
      <c r="E66" s="2"/>
      <c r="F66" s="2"/>
      <c r="G66" s="2"/>
      <c r="H66" s="2"/>
      <c r="I66" s="2"/>
      <c r="J66" s="2"/>
      <c r="K66" s="2"/>
      <c r="L66" s="2"/>
      <c r="M66" s="2"/>
      <c r="N66" s="2"/>
      <c r="O66" s="2"/>
      <c r="P66" s="2"/>
      <c r="Q66" s="2"/>
    </row>
    <row r="67" spans="1:17" x14ac:dyDescent="0.25">
      <c r="A67" s="2"/>
      <c r="B67" s="2"/>
      <c r="C67" s="2"/>
      <c r="D67" s="2"/>
      <c r="E67" s="2"/>
      <c r="F67" s="2"/>
      <c r="G67" s="2"/>
      <c r="H67" s="2"/>
      <c r="I67" s="2"/>
      <c r="J67" s="2"/>
      <c r="K67" s="2"/>
      <c r="L67" s="2"/>
      <c r="M67" s="2"/>
      <c r="N67" s="2"/>
      <c r="O67" s="2"/>
      <c r="P67" s="2"/>
      <c r="Q67" s="2"/>
    </row>
    <row r="68" spans="1:17" x14ac:dyDescent="0.25">
      <c r="A68" s="2"/>
      <c r="B68" s="2"/>
      <c r="C68" s="2"/>
      <c r="D68" s="2"/>
      <c r="E68" s="2"/>
      <c r="F68" s="2"/>
      <c r="G68" s="2"/>
      <c r="H68" s="2"/>
      <c r="I68" s="2"/>
      <c r="J68" s="2"/>
      <c r="K68" s="2"/>
      <c r="L68" s="2"/>
      <c r="M68" s="2"/>
      <c r="N68" s="2"/>
      <c r="O68" s="2"/>
      <c r="P68" s="2"/>
      <c r="Q68" s="2"/>
    </row>
    <row r="69" spans="1:17" x14ac:dyDescent="0.25">
      <c r="A69" s="2"/>
      <c r="B69" s="2"/>
      <c r="C69" s="2"/>
      <c r="D69" s="2"/>
      <c r="E69" s="2"/>
      <c r="F69" s="2"/>
      <c r="G69" s="2"/>
      <c r="H69" s="2"/>
      <c r="I69" s="2"/>
      <c r="J69" s="2"/>
      <c r="K69" s="2"/>
      <c r="L69" s="2"/>
      <c r="M69" s="2"/>
      <c r="N69" s="2"/>
      <c r="O69" s="2"/>
      <c r="P69" s="2"/>
      <c r="Q69" s="2"/>
    </row>
    <row r="70" spans="1:17" x14ac:dyDescent="0.25">
      <c r="A70" s="2"/>
      <c r="B70" s="2"/>
      <c r="C70" s="2"/>
      <c r="D70" s="2"/>
      <c r="E70" s="2"/>
      <c r="F70" s="2"/>
      <c r="G70" s="2"/>
      <c r="H70" s="2"/>
      <c r="I70" s="2"/>
      <c r="J70" s="2"/>
      <c r="K70" s="2"/>
      <c r="L70" s="2"/>
      <c r="M70" s="2"/>
      <c r="N70" s="2"/>
      <c r="O70" s="2"/>
      <c r="P70" s="2"/>
      <c r="Q70" s="2"/>
    </row>
    <row r="71" spans="1:17" x14ac:dyDescent="0.25">
      <c r="A71" s="2"/>
      <c r="B71" s="2"/>
      <c r="C71" s="2"/>
      <c r="D71" s="2"/>
      <c r="E71" s="2"/>
      <c r="F71" s="2"/>
      <c r="G71" s="2"/>
      <c r="H71" s="2"/>
      <c r="I71" s="2"/>
      <c r="J71" s="2"/>
      <c r="K71" s="2"/>
      <c r="L71" s="2"/>
      <c r="M71" s="2"/>
      <c r="N71" s="2"/>
      <c r="O71" s="2"/>
      <c r="P71" s="2"/>
      <c r="Q71" s="2"/>
    </row>
    <row r="72" spans="1:17" x14ac:dyDescent="0.25">
      <c r="A72" s="2"/>
      <c r="B72" s="2"/>
      <c r="C72" s="2"/>
      <c r="D72" s="2"/>
      <c r="E72" s="2"/>
      <c r="F72" s="2"/>
      <c r="G72" s="2"/>
      <c r="H72" s="2"/>
      <c r="I72" s="2"/>
      <c r="J72" s="2"/>
      <c r="K72" s="2"/>
      <c r="L72" s="2"/>
      <c r="M72" s="2"/>
      <c r="N72" s="2"/>
      <c r="O72" s="2"/>
      <c r="P72" s="2"/>
      <c r="Q72" s="2"/>
    </row>
    <row r="73" spans="1:17" x14ac:dyDescent="0.25">
      <c r="A73" s="2"/>
      <c r="B73" s="2"/>
      <c r="C73" s="2"/>
      <c r="D73" s="2"/>
      <c r="E73" s="2"/>
      <c r="F73" s="2"/>
      <c r="G73" s="2"/>
      <c r="H73" s="2"/>
      <c r="I73" s="2"/>
      <c r="J73" s="2"/>
      <c r="K73" s="2"/>
      <c r="L73" s="2"/>
      <c r="M73" s="2"/>
      <c r="N73" s="2"/>
      <c r="O73" s="2"/>
      <c r="P73" s="2"/>
      <c r="Q73" s="2"/>
    </row>
    <row r="74" spans="1:17" x14ac:dyDescent="0.25">
      <c r="A74" s="2"/>
      <c r="B74" s="2"/>
      <c r="C74" s="2"/>
      <c r="D74" s="2"/>
      <c r="E74" s="2"/>
      <c r="F74" s="2"/>
      <c r="G74" s="2"/>
      <c r="H74" s="2"/>
      <c r="I74" s="2"/>
      <c r="J74" s="2"/>
      <c r="K74" s="2"/>
      <c r="L74" s="2"/>
      <c r="M74" s="2"/>
      <c r="N74" s="2"/>
      <c r="O74" s="2"/>
      <c r="P74" s="2"/>
      <c r="Q74" s="2"/>
    </row>
    <row r="75" spans="1:17" x14ac:dyDescent="0.25">
      <c r="A75" s="2"/>
      <c r="B75" s="2"/>
      <c r="C75" s="2"/>
      <c r="D75" s="2"/>
      <c r="E75" s="2"/>
      <c r="F75" s="2"/>
      <c r="G75" s="2"/>
      <c r="H75" s="2"/>
      <c r="I75" s="2"/>
      <c r="J75" s="2"/>
      <c r="K75" s="2"/>
      <c r="L75" s="2"/>
      <c r="M75" s="2"/>
      <c r="N75" s="2"/>
      <c r="O75" s="2"/>
      <c r="P75" s="2"/>
      <c r="Q75" s="2"/>
    </row>
    <row r="76" spans="1:17" x14ac:dyDescent="0.25">
      <c r="A76" s="2"/>
      <c r="B76" s="2"/>
      <c r="C76" s="2"/>
      <c r="D76" s="2"/>
      <c r="E76" s="2"/>
      <c r="F76" s="2"/>
      <c r="G76" s="2"/>
      <c r="H76" s="2"/>
      <c r="I76" s="2"/>
      <c r="J76" s="2"/>
      <c r="K76" s="2"/>
      <c r="L76" s="2"/>
      <c r="M76" s="2"/>
      <c r="N76" s="2"/>
      <c r="O76" s="2"/>
      <c r="P76" s="2"/>
      <c r="Q76" s="2"/>
    </row>
    <row r="77" spans="1:17" x14ac:dyDescent="0.25">
      <c r="A77" s="2"/>
      <c r="B77" s="2"/>
      <c r="C77" s="2"/>
      <c r="D77" s="2"/>
      <c r="E77" s="2"/>
      <c r="F77" s="2"/>
      <c r="G77" s="2"/>
      <c r="H77" s="2"/>
      <c r="I77" s="2"/>
      <c r="J77" s="2"/>
      <c r="K77" s="2"/>
      <c r="L77" s="2"/>
      <c r="M77" s="2"/>
      <c r="N77" s="2"/>
      <c r="O77" s="2"/>
      <c r="P77" s="2"/>
      <c r="Q77" s="2"/>
    </row>
    <row r="78" spans="1:17" x14ac:dyDescent="0.25">
      <c r="A78" s="2"/>
      <c r="B78" s="2"/>
      <c r="C78" s="2"/>
      <c r="D78" s="2"/>
      <c r="E78" s="2"/>
      <c r="F78" s="2"/>
      <c r="G78" s="2"/>
      <c r="H78" s="2"/>
      <c r="I78" s="2"/>
      <c r="J78" s="2"/>
      <c r="K78" s="2"/>
      <c r="L78" s="2"/>
      <c r="M78" s="2"/>
      <c r="N78" s="2"/>
      <c r="O78" s="2"/>
      <c r="P78" s="2"/>
      <c r="Q78" s="2"/>
    </row>
    <row r="79" spans="1:17" x14ac:dyDescent="0.25">
      <c r="A79" s="2"/>
      <c r="B79" s="2"/>
      <c r="C79" s="2"/>
      <c r="D79" s="2"/>
      <c r="E79" s="2"/>
      <c r="F79" s="2"/>
      <c r="G79" s="2"/>
      <c r="H79" s="2"/>
      <c r="I79" s="2"/>
      <c r="J79" s="2"/>
      <c r="K79" s="2"/>
      <c r="L79" s="2"/>
      <c r="M79" s="2"/>
      <c r="N79" s="2"/>
      <c r="O79" s="2"/>
      <c r="P79" s="2"/>
      <c r="Q79" s="2"/>
    </row>
    <row r="80" spans="1:17" x14ac:dyDescent="0.25">
      <c r="A80" s="2"/>
      <c r="B80" s="2"/>
      <c r="C80" s="2"/>
      <c r="D80" s="2"/>
      <c r="E80" s="2"/>
      <c r="F80" s="2"/>
      <c r="G80" s="2"/>
      <c r="H80" s="2"/>
      <c r="I80" s="2"/>
      <c r="J80" s="2"/>
      <c r="K80" s="2"/>
      <c r="L80" s="2"/>
      <c r="M80" s="2"/>
      <c r="N80" s="2"/>
      <c r="O80" s="2"/>
      <c r="P80" s="2"/>
      <c r="Q80" s="2"/>
    </row>
    <row r="81" spans="1:17" x14ac:dyDescent="0.25">
      <c r="A81" s="2"/>
      <c r="B81" s="2"/>
      <c r="C81" s="2"/>
      <c r="D81" s="2"/>
      <c r="E81" s="2"/>
      <c r="F81" s="2"/>
      <c r="G81" s="2"/>
      <c r="H81" s="2"/>
      <c r="I81" s="2"/>
      <c r="J81" s="2"/>
      <c r="K81" s="2"/>
      <c r="L81" s="2"/>
      <c r="M81" s="2"/>
      <c r="N81" s="2"/>
      <c r="O81" s="2"/>
      <c r="P81" s="2"/>
      <c r="Q81" s="2"/>
    </row>
    <row r="82" spans="1:17" x14ac:dyDescent="0.25">
      <c r="A82" s="2"/>
      <c r="B82" s="2"/>
      <c r="C82" s="2"/>
      <c r="D82" s="2"/>
      <c r="E82" s="2"/>
      <c r="F82" s="2"/>
      <c r="G82" s="2"/>
      <c r="H82" s="2"/>
      <c r="I82" s="2"/>
      <c r="J82" s="2"/>
      <c r="K82" s="2"/>
      <c r="L82" s="2"/>
      <c r="M82" s="2"/>
      <c r="N82" s="2"/>
      <c r="O82" s="2"/>
      <c r="P82" s="2"/>
      <c r="Q82" s="2"/>
    </row>
    <row r="83" spans="1:17" x14ac:dyDescent="0.25">
      <c r="A83" s="2"/>
      <c r="B83" s="2"/>
      <c r="C83" s="2"/>
      <c r="D83" s="2"/>
      <c r="E83" s="2"/>
      <c r="F83" s="2"/>
      <c r="G83" s="2"/>
      <c r="H83" s="2"/>
      <c r="I83" s="2"/>
      <c r="J83" s="2"/>
      <c r="K83" s="2"/>
      <c r="L83" s="2"/>
      <c r="M83" s="2"/>
      <c r="N83" s="2"/>
      <c r="O83" s="2"/>
      <c r="P83" s="2"/>
      <c r="Q83" s="2"/>
    </row>
    <row r="84" spans="1:17" x14ac:dyDescent="0.25">
      <c r="A84" s="2"/>
      <c r="B84" s="2"/>
      <c r="C84" s="2"/>
      <c r="D84" s="2"/>
      <c r="E84" s="2"/>
      <c r="F84" s="2"/>
      <c r="G84" s="2"/>
      <c r="H84" s="2"/>
      <c r="I84" s="2"/>
      <c r="J84" s="2"/>
      <c r="K84" s="2"/>
      <c r="L84" s="2"/>
      <c r="M84" s="2"/>
      <c r="N84" s="2"/>
      <c r="O84" s="2"/>
      <c r="P84" s="2"/>
      <c r="Q84" s="2"/>
    </row>
    <row r="85" spans="1:17" x14ac:dyDescent="0.25">
      <c r="A85" s="2"/>
      <c r="B85" s="2"/>
      <c r="C85" s="2"/>
      <c r="D85" s="2"/>
      <c r="E85" s="2"/>
      <c r="F85" s="2"/>
      <c r="G85" s="2"/>
      <c r="H85" s="2"/>
      <c r="I85" s="2"/>
      <c r="J85" s="2"/>
      <c r="K85" s="2"/>
      <c r="L85" s="2"/>
      <c r="M85" s="2"/>
      <c r="N85" s="2"/>
      <c r="O85" s="2"/>
      <c r="P85" s="2"/>
      <c r="Q85" s="2"/>
    </row>
    <row r="86" spans="1:17" x14ac:dyDescent="0.25">
      <c r="A86" s="2"/>
      <c r="B86" s="2"/>
      <c r="C86" s="2"/>
      <c r="D86" s="2"/>
      <c r="E86" s="2"/>
      <c r="F86" s="2"/>
      <c r="G86" s="2"/>
      <c r="H86" s="2"/>
      <c r="I86" s="2"/>
      <c r="J86" s="2"/>
      <c r="K86" s="2"/>
      <c r="L86" s="2"/>
      <c r="M86" s="2"/>
      <c r="N86" s="2"/>
      <c r="O86" s="2"/>
      <c r="P86" s="2"/>
      <c r="Q86" s="2"/>
    </row>
    <row r="87" spans="1:17" x14ac:dyDescent="0.25">
      <c r="A87" s="2"/>
      <c r="B87" s="2"/>
      <c r="C87" s="2"/>
      <c r="D87" s="2"/>
      <c r="E87" s="2"/>
      <c r="F87" s="2"/>
      <c r="G87" s="2"/>
      <c r="H87" s="2"/>
      <c r="I87" s="2"/>
      <c r="J87" s="2"/>
      <c r="K87" s="2"/>
      <c r="L87" s="2"/>
      <c r="M87" s="2"/>
      <c r="N87" s="2"/>
      <c r="O87" s="2"/>
      <c r="P87" s="2"/>
      <c r="Q87" s="2"/>
    </row>
    <row r="88" spans="1:17" x14ac:dyDescent="0.25">
      <c r="A88" s="2"/>
      <c r="B88" s="2"/>
      <c r="C88" s="2"/>
      <c r="D88" s="2"/>
      <c r="E88" s="2"/>
      <c r="F88" s="2"/>
      <c r="G88" s="2"/>
      <c r="H88" s="2"/>
      <c r="I88" s="2"/>
      <c r="J88" s="2"/>
      <c r="K88" s="2"/>
      <c r="L88" s="2"/>
      <c r="M88" s="2"/>
      <c r="N88" s="2"/>
      <c r="O88" s="2"/>
      <c r="P88" s="2"/>
      <c r="Q88" s="2"/>
    </row>
    <row r="89" spans="1:17" x14ac:dyDescent="0.25">
      <c r="A89" s="2"/>
      <c r="B89" s="2"/>
      <c r="C89" s="2"/>
      <c r="D89" s="2"/>
      <c r="E89" s="2"/>
      <c r="F89" s="2"/>
      <c r="G89" s="2"/>
      <c r="H89" s="2"/>
      <c r="I89" s="2"/>
      <c r="J89" s="2"/>
      <c r="K89" s="2"/>
      <c r="L89" s="2"/>
      <c r="M89" s="2"/>
      <c r="N89" s="2"/>
      <c r="O89" s="2"/>
      <c r="P89" s="2"/>
      <c r="Q89" s="2"/>
    </row>
    <row r="90" spans="1:17" x14ac:dyDescent="0.25">
      <c r="A90" s="2"/>
      <c r="B90" s="2"/>
      <c r="C90" s="2"/>
      <c r="D90" s="2"/>
      <c r="E90" s="2"/>
      <c r="F90" s="2"/>
      <c r="G90" s="2"/>
      <c r="H90" s="2"/>
      <c r="I90" s="2"/>
      <c r="J90" s="2"/>
      <c r="K90" s="2"/>
      <c r="L90" s="2"/>
      <c r="M90" s="2"/>
      <c r="N90" s="2"/>
      <c r="O90" s="2"/>
      <c r="P90" s="2"/>
      <c r="Q90" s="2"/>
    </row>
    <row r="91" spans="1:17" x14ac:dyDescent="0.25">
      <c r="A91" s="2"/>
      <c r="B91" s="2"/>
      <c r="C91" s="2"/>
      <c r="D91" s="2"/>
      <c r="E91" s="2"/>
      <c r="F91" s="2"/>
      <c r="G91" s="2"/>
      <c r="H91" s="2"/>
      <c r="I91" s="2"/>
      <c r="J91" s="2"/>
      <c r="K91" s="2"/>
      <c r="L91" s="2"/>
      <c r="M91" s="2"/>
      <c r="N91" s="2"/>
      <c r="O91" s="2"/>
      <c r="P91" s="2"/>
      <c r="Q91" s="2"/>
    </row>
    <row r="92" spans="1:17" x14ac:dyDescent="0.25">
      <c r="A92" s="2"/>
      <c r="B92" s="2"/>
      <c r="C92" s="2"/>
      <c r="D92" s="2"/>
      <c r="E92" s="2"/>
      <c r="F92" s="2"/>
      <c r="G92" s="2"/>
      <c r="H92" s="2"/>
      <c r="I92" s="2"/>
      <c r="J92" s="2"/>
      <c r="K92" s="2"/>
      <c r="L92" s="2"/>
      <c r="M92" s="2"/>
      <c r="N92" s="2"/>
      <c r="O92" s="2"/>
      <c r="P92" s="2"/>
      <c r="Q92" s="2"/>
    </row>
    <row r="93" spans="1:17" x14ac:dyDescent="0.25">
      <c r="A93" s="2"/>
      <c r="B93" s="2"/>
      <c r="C93" s="2"/>
      <c r="D93" s="2"/>
      <c r="E93" s="2"/>
      <c r="F93" s="2"/>
      <c r="G93" s="2"/>
      <c r="H93" s="2"/>
      <c r="I93" s="2"/>
      <c r="J93" s="2"/>
      <c r="K93" s="2"/>
      <c r="L93" s="2"/>
      <c r="M93" s="2"/>
      <c r="N93" s="2"/>
      <c r="O93" s="2"/>
      <c r="P93" s="2"/>
      <c r="Q93" s="2"/>
    </row>
    <row r="94" spans="1:17" x14ac:dyDescent="0.25">
      <c r="A94" s="2"/>
      <c r="B94" s="2"/>
      <c r="C94" s="2"/>
      <c r="D94" s="2"/>
      <c r="E94" s="2"/>
      <c r="F94" s="2"/>
      <c r="G94" s="2"/>
      <c r="H94" s="2"/>
      <c r="I94" s="2"/>
      <c r="J94" s="2"/>
      <c r="K94" s="2"/>
      <c r="L94" s="2"/>
      <c r="M94" s="2"/>
      <c r="N94" s="2"/>
      <c r="O94" s="2"/>
      <c r="P94" s="2"/>
      <c r="Q94" s="2"/>
    </row>
  </sheetData>
  <sheetProtection algorithmName="SHA-512" hashValue="womTyLjOrDy4W2Tiq2C+eJsrvWRgwTXQ3Q6+8X3MSFnYxAvgqO879UBelRD8aDwCpl5Dmd4wgmiDfb5mMzE2SQ==" saltValue="AFXS9EXJcgbO77J/01r3sw==" spinCount="100000" sheet="1" objects="1" scenarios="1" selectLockedCells="1"/>
  <mergeCells count="7">
    <mergeCell ref="B12:D13"/>
    <mergeCell ref="B42:D43"/>
    <mergeCell ref="B55:D56"/>
    <mergeCell ref="B58:D58"/>
    <mergeCell ref="B15:D15"/>
    <mergeCell ref="B20:D20"/>
    <mergeCell ref="B26:D26"/>
  </mergeCells>
  <hyperlinks>
    <hyperlink ref="D8" r:id="rId1"/>
    <hyperlink ref="B58:D58" r:id="rId2" display="Cumbria - Whole School SEND Training"/>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59999389629810485"/>
  </sheetPr>
  <dimension ref="A1:AA46"/>
  <sheetViews>
    <sheetView showZeros="0" topLeftCell="A6" zoomScale="175" zoomScaleNormal="175" workbookViewId="0">
      <selection activeCell="G11" sqref="G11"/>
    </sheetView>
  </sheetViews>
  <sheetFormatPr defaultRowHeight="15" x14ac:dyDescent="0.25"/>
  <cols>
    <col min="1" max="2" width="8.90625" style="2"/>
    <col min="3" max="3" width="13.36328125" style="2" customWidth="1"/>
    <col min="4" max="4" width="14.54296875" style="2" customWidth="1"/>
    <col min="5" max="5" width="8.90625" style="2"/>
    <col min="6" max="6" width="2.08984375" style="128" customWidth="1"/>
    <col min="7" max="7" width="20.1796875" style="2" customWidth="1"/>
    <col min="8" max="27" width="8.90625" style="2"/>
  </cols>
  <sheetData>
    <row r="1" spans="1:15" ht="3" customHeight="1" x14ac:dyDescent="0.25">
      <c r="A1" s="186"/>
      <c r="B1" s="186"/>
      <c r="C1" s="186"/>
      <c r="D1" s="186"/>
      <c r="E1" s="186"/>
      <c r="F1" s="186"/>
      <c r="G1" s="186"/>
      <c r="H1" s="186"/>
      <c r="I1" s="186"/>
      <c r="J1" s="186"/>
      <c r="K1" s="186"/>
      <c r="L1" s="186"/>
      <c r="M1" s="186"/>
      <c r="N1" s="186"/>
      <c r="O1" s="186"/>
    </row>
    <row r="2" spans="1:15" ht="23.25" customHeight="1" x14ac:dyDescent="0.25">
      <c r="A2" s="186"/>
      <c r="B2" s="236" t="s">
        <v>220</v>
      </c>
      <c r="C2" s="236"/>
      <c r="D2" s="186"/>
      <c r="E2" s="186"/>
      <c r="F2" s="186"/>
      <c r="G2" s="186"/>
      <c r="H2" s="186"/>
      <c r="I2" s="186"/>
      <c r="J2" s="186"/>
      <c r="K2" s="186"/>
      <c r="L2" s="186"/>
      <c r="M2" s="186"/>
      <c r="N2" s="186"/>
      <c r="O2" s="186"/>
    </row>
    <row r="3" spans="1:15" ht="19.5" customHeight="1" x14ac:dyDescent="0.25">
      <c r="A3" s="186"/>
      <c r="B3" s="236"/>
      <c r="C3" s="236"/>
      <c r="D3" s="186"/>
      <c r="E3" s="186"/>
      <c r="F3" s="186"/>
      <c r="G3" s="186"/>
      <c r="H3" s="186"/>
      <c r="I3" s="186"/>
      <c r="J3" s="186"/>
      <c r="K3" s="186"/>
      <c r="L3" s="186"/>
      <c r="M3" s="186"/>
      <c r="N3" s="186"/>
      <c r="O3" s="186"/>
    </row>
    <row r="4" spans="1:15" ht="22.5" customHeight="1" x14ac:dyDescent="0.3">
      <c r="A4" s="186"/>
      <c r="B4" s="236"/>
      <c r="C4" s="236"/>
      <c r="D4" s="187"/>
      <c r="E4" s="186"/>
      <c r="F4" s="186"/>
      <c r="G4" s="186"/>
      <c r="H4" s="186"/>
      <c r="I4" s="186"/>
      <c r="J4" s="186"/>
      <c r="K4" s="186"/>
      <c r="L4" s="186"/>
      <c r="M4" s="186"/>
      <c r="N4" s="186"/>
      <c r="O4" s="186"/>
    </row>
    <row r="5" spans="1:15" ht="13.5" customHeight="1" x14ac:dyDescent="0.3">
      <c r="A5" s="186"/>
      <c r="B5" s="236"/>
      <c r="C5" s="236"/>
      <c r="D5" s="187"/>
      <c r="E5" s="186"/>
      <c r="F5" s="186"/>
      <c r="G5" s="186"/>
      <c r="H5" s="186"/>
      <c r="I5" s="186"/>
      <c r="J5" s="186"/>
      <c r="K5" s="186"/>
      <c r="L5" s="186"/>
      <c r="M5" s="186"/>
      <c r="N5" s="186"/>
      <c r="O5" s="186"/>
    </row>
    <row r="6" spans="1:15" ht="17.399999999999999" x14ac:dyDescent="0.3">
      <c r="A6" s="186"/>
      <c r="B6" s="186"/>
      <c r="C6" s="187"/>
      <c r="D6" s="188"/>
      <c r="E6" s="186"/>
      <c r="F6" s="186"/>
      <c r="G6" s="186"/>
      <c r="H6" s="186"/>
      <c r="I6" s="186"/>
      <c r="J6" s="186"/>
      <c r="K6" s="186"/>
      <c r="L6" s="186"/>
      <c r="M6" s="186"/>
      <c r="N6" s="186"/>
      <c r="O6" s="186"/>
    </row>
    <row r="7" spans="1:15" ht="36" customHeight="1" x14ac:dyDescent="0.3">
      <c r="A7" s="186"/>
      <c r="B7" s="186"/>
      <c r="C7" s="120"/>
      <c r="D7" s="237" t="s">
        <v>213</v>
      </c>
      <c r="E7" s="237"/>
      <c r="F7" s="121"/>
      <c r="G7" s="214" t="s">
        <v>228</v>
      </c>
      <c r="H7" s="186"/>
      <c r="I7" s="186"/>
      <c r="J7" s="186"/>
      <c r="K7" s="186"/>
      <c r="L7" s="186"/>
      <c r="M7" s="186"/>
      <c r="N7" s="186"/>
      <c r="O7" s="186"/>
    </row>
    <row r="8" spans="1:15" s="186" customFormat="1" ht="5.25" customHeight="1" x14ac:dyDescent="0.3">
      <c r="D8" s="212"/>
      <c r="E8" s="212"/>
      <c r="F8" s="212"/>
      <c r="G8" s="213"/>
    </row>
    <row r="9" spans="1:15" ht="17.399999999999999" x14ac:dyDescent="0.3">
      <c r="A9" s="186"/>
      <c r="B9" s="186"/>
      <c r="C9" s="120"/>
      <c r="D9" s="235" t="s">
        <v>214</v>
      </c>
      <c r="E9" s="235"/>
      <c r="F9" s="121"/>
      <c r="G9" s="122" t="s">
        <v>78</v>
      </c>
      <c r="H9" s="186"/>
      <c r="I9" s="186"/>
      <c r="J9" s="186"/>
      <c r="K9" s="186"/>
      <c r="L9" s="186"/>
      <c r="M9" s="186"/>
      <c r="N9" s="186"/>
      <c r="O9" s="186"/>
    </row>
    <row r="10" spans="1:15" s="186" customFormat="1" ht="5.25" customHeight="1" x14ac:dyDescent="0.3">
      <c r="D10" s="212"/>
      <c r="E10" s="212"/>
      <c r="F10" s="212"/>
      <c r="G10" s="213"/>
    </row>
    <row r="11" spans="1:15" ht="17.399999999999999" x14ac:dyDescent="0.3">
      <c r="A11" s="186"/>
      <c r="B11" s="186"/>
      <c r="C11" s="120"/>
      <c r="D11" s="235" t="s">
        <v>215</v>
      </c>
      <c r="E11" s="235"/>
      <c r="F11" s="121"/>
      <c r="G11" s="122">
        <v>23</v>
      </c>
      <c r="H11" s="186"/>
      <c r="I11" s="186"/>
      <c r="J11" s="186"/>
      <c r="K11" s="186"/>
      <c r="L11" s="186"/>
      <c r="M11" s="186"/>
      <c r="N11" s="186"/>
      <c r="O11" s="186"/>
    </row>
    <row r="12" spans="1:15" s="186" customFormat="1" ht="3.75" customHeight="1" x14ac:dyDescent="0.3">
      <c r="D12" s="212"/>
      <c r="E12" s="212"/>
      <c r="F12" s="212"/>
      <c r="G12" s="213"/>
    </row>
    <row r="13" spans="1:15" ht="17.399999999999999" x14ac:dyDescent="0.3">
      <c r="A13" s="186"/>
      <c r="B13" s="186"/>
      <c r="C13" s="120"/>
      <c r="D13" s="235" t="s">
        <v>216</v>
      </c>
      <c r="E13" s="235"/>
      <c r="F13" s="121"/>
      <c r="G13" s="123">
        <f>COUNTIF(Table1[Pupil Name],"*")</f>
        <v>6</v>
      </c>
      <c r="H13" s="186"/>
      <c r="I13" s="186"/>
      <c r="J13" s="186"/>
      <c r="K13" s="186"/>
      <c r="L13" s="186"/>
      <c r="M13" s="186"/>
      <c r="N13" s="186"/>
      <c r="O13" s="186"/>
    </row>
    <row r="14" spans="1:15" s="186" customFormat="1" ht="4.5" customHeight="1" x14ac:dyDescent="0.3">
      <c r="D14" s="212"/>
      <c r="E14" s="212"/>
      <c r="F14" s="212"/>
      <c r="G14" s="213"/>
    </row>
    <row r="15" spans="1:15" ht="17.399999999999999" x14ac:dyDescent="0.3">
      <c r="A15" s="186"/>
      <c r="B15" s="186"/>
      <c r="C15" s="120"/>
      <c r="D15" s="235" t="s">
        <v>217</v>
      </c>
      <c r="E15" s="235"/>
      <c r="F15" s="121"/>
      <c r="G15" s="122">
        <v>11</v>
      </c>
      <c r="H15" s="186"/>
      <c r="I15" s="186"/>
      <c r="J15" s="186"/>
      <c r="K15" s="186"/>
      <c r="L15" s="186"/>
      <c r="M15" s="186"/>
      <c r="N15" s="186"/>
      <c r="O15" s="186"/>
    </row>
    <row r="16" spans="1:15" s="186" customFormat="1" ht="4.5" customHeight="1" x14ac:dyDescent="0.3">
      <c r="D16" s="212"/>
      <c r="E16" s="212"/>
      <c r="F16" s="212"/>
      <c r="G16" s="213"/>
    </row>
    <row r="17" spans="1:27" ht="17.399999999999999" x14ac:dyDescent="0.3">
      <c r="A17" s="186"/>
      <c r="B17" s="186"/>
      <c r="C17" s="120"/>
      <c r="D17" s="235" t="s">
        <v>218</v>
      </c>
      <c r="E17" s="235"/>
      <c r="F17" s="121"/>
      <c r="G17" s="122">
        <v>12</v>
      </c>
      <c r="H17" s="186"/>
      <c r="I17" s="186"/>
      <c r="J17" s="186"/>
      <c r="K17" s="186"/>
      <c r="L17" s="186"/>
      <c r="M17" s="186"/>
      <c r="N17" s="186"/>
      <c r="O17" s="186"/>
    </row>
    <row r="18" spans="1:27" s="186" customFormat="1" ht="4.5" customHeight="1" x14ac:dyDescent="0.3">
      <c r="D18" s="212"/>
      <c r="E18" s="212"/>
      <c r="F18" s="212"/>
      <c r="G18" s="213"/>
    </row>
    <row r="19" spans="1:27" ht="17.399999999999999" x14ac:dyDescent="0.3">
      <c r="A19" s="186"/>
      <c r="B19" s="186"/>
      <c r="C19" s="120"/>
      <c r="D19" s="235" t="s">
        <v>219</v>
      </c>
      <c r="E19" s="235"/>
      <c r="F19" s="121"/>
      <c r="G19" s="122">
        <v>0</v>
      </c>
      <c r="H19" s="186"/>
      <c r="I19" s="186"/>
      <c r="J19" s="186"/>
      <c r="K19" s="186"/>
      <c r="L19" s="186"/>
      <c r="M19" s="186"/>
      <c r="N19" s="186"/>
      <c r="O19" s="186"/>
    </row>
    <row r="20" spans="1:27" s="215" customFormat="1" x14ac:dyDescent="0.25">
      <c r="A20" s="186"/>
      <c r="B20" s="186"/>
      <c r="C20" s="186"/>
      <c r="D20" s="186"/>
      <c r="E20" s="189"/>
      <c r="F20" s="189"/>
      <c r="G20" s="190"/>
      <c r="H20" s="186"/>
      <c r="I20" s="186"/>
      <c r="J20" s="186"/>
      <c r="K20" s="186"/>
      <c r="L20" s="186"/>
      <c r="M20" s="186"/>
      <c r="N20" s="186"/>
      <c r="O20" s="186"/>
      <c r="P20" s="128"/>
      <c r="Q20" s="128"/>
      <c r="R20" s="128"/>
      <c r="S20" s="128"/>
      <c r="T20" s="128"/>
      <c r="U20" s="128"/>
      <c r="V20" s="128"/>
      <c r="W20" s="128"/>
      <c r="X20" s="128"/>
      <c r="Y20" s="128"/>
      <c r="Z20" s="128"/>
      <c r="AA20" s="128"/>
    </row>
    <row r="21" spans="1:27" ht="17.399999999999999" x14ac:dyDescent="0.3">
      <c r="A21" s="186"/>
      <c r="B21" s="186"/>
      <c r="C21" s="186"/>
      <c r="D21" s="235" t="s">
        <v>97</v>
      </c>
      <c r="E21" s="235"/>
      <c r="F21" s="191"/>
      <c r="G21" s="192">
        <v>44746</v>
      </c>
      <c r="H21" s="186"/>
      <c r="I21" s="186"/>
      <c r="J21" s="186"/>
      <c r="K21" s="186"/>
      <c r="L21" s="186"/>
      <c r="M21" s="186"/>
      <c r="N21" s="186"/>
      <c r="O21" s="186"/>
    </row>
    <row r="22" spans="1:27" x14ac:dyDescent="0.25">
      <c r="A22" s="186"/>
      <c r="B22" s="186"/>
      <c r="C22" s="186"/>
      <c r="D22" s="186"/>
      <c r="E22" s="186"/>
      <c r="F22" s="186"/>
      <c r="G22" s="186"/>
      <c r="H22" s="186"/>
      <c r="I22" s="186"/>
      <c r="J22" s="186"/>
      <c r="K22" s="186"/>
      <c r="L22" s="186"/>
      <c r="M22" s="186"/>
      <c r="N22" s="186"/>
      <c r="O22" s="186"/>
    </row>
    <row r="23" spans="1:27" x14ac:dyDescent="0.25">
      <c r="A23" s="186"/>
      <c r="B23" s="186"/>
      <c r="C23" s="186"/>
      <c r="D23" s="186"/>
      <c r="E23" s="186"/>
      <c r="F23" s="186"/>
      <c r="G23" s="186"/>
      <c r="H23" s="186"/>
      <c r="I23" s="186"/>
      <c r="J23" s="186"/>
      <c r="K23" s="186"/>
      <c r="L23" s="186"/>
      <c r="M23" s="186"/>
      <c r="N23" s="186"/>
      <c r="O23" s="186"/>
    </row>
    <row r="24" spans="1:27" x14ac:dyDescent="0.25">
      <c r="A24" s="186"/>
      <c r="B24" s="186"/>
      <c r="C24" s="186"/>
      <c r="D24" s="186"/>
      <c r="E24" s="186"/>
      <c r="F24" s="186"/>
      <c r="G24" s="186"/>
      <c r="H24" s="186"/>
      <c r="I24" s="186"/>
      <c r="J24" s="186"/>
      <c r="K24" s="186"/>
      <c r="L24" s="186"/>
      <c r="M24" s="186"/>
      <c r="N24" s="186"/>
      <c r="O24" s="186"/>
    </row>
    <row r="25" spans="1:27" x14ac:dyDescent="0.25">
      <c r="A25" s="186"/>
      <c r="B25" s="186"/>
      <c r="C25" s="186"/>
      <c r="D25" s="186"/>
      <c r="E25" s="186"/>
      <c r="F25" s="186"/>
      <c r="G25" s="186"/>
      <c r="H25" s="186"/>
      <c r="I25" s="186"/>
      <c r="J25" s="186"/>
      <c r="K25" s="186"/>
      <c r="L25" s="186"/>
      <c r="M25" s="186"/>
      <c r="N25" s="186"/>
      <c r="O25" s="186"/>
    </row>
    <row r="26" spans="1:27" x14ac:dyDescent="0.25">
      <c r="A26" s="186"/>
      <c r="B26" s="186"/>
      <c r="C26" s="186"/>
      <c r="D26" s="186"/>
      <c r="E26" s="186"/>
      <c r="F26" s="186"/>
      <c r="G26" s="186"/>
      <c r="H26" s="186"/>
      <c r="I26" s="186"/>
      <c r="J26" s="186"/>
      <c r="K26" s="186"/>
      <c r="L26" s="186"/>
      <c r="M26" s="186"/>
      <c r="N26" s="186"/>
      <c r="O26" s="186"/>
    </row>
    <row r="27" spans="1:27" x14ac:dyDescent="0.25">
      <c r="A27" s="186"/>
      <c r="B27" s="186"/>
      <c r="C27" s="186"/>
      <c r="D27" s="186"/>
      <c r="E27" s="186"/>
      <c r="F27" s="186"/>
      <c r="G27" s="186"/>
      <c r="H27" s="186"/>
      <c r="I27" s="186"/>
      <c r="J27" s="186"/>
      <c r="K27" s="186"/>
      <c r="L27" s="186"/>
      <c r="M27" s="186"/>
      <c r="N27" s="186"/>
      <c r="O27" s="186"/>
    </row>
    <row r="28" spans="1:27" x14ac:dyDescent="0.25">
      <c r="A28" s="186"/>
      <c r="B28" s="186"/>
      <c r="C28" s="186"/>
      <c r="D28" s="186"/>
      <c r="E28" s="186"/>
      <c r="F28" s="186"/>
      <c r="G28" s="186"/>
      <c r="H28" s="186"/>
      <c r="I28" s="186"/>
      <c r="J28" s="186"/>
      <c r="K28" s="186"/>
      <c r="L28" s="186"/>
      <c r="M28" s="186"/>
      <c r="N28" s="186"/>
      <c r="O28" s="186"/>
    </row>
    <row r="29" spans="1:27" x14ac:dyDescent="0.25">
      <c r="A29" s="186"/>
      <c r="B29" s="186"/>
      <c r="C29" s="186"/>
      <c r="D29" s="186"/>
      <c r="E29" s="186"/>
      <c r="F29" s="186"/>
      <c r="G29" s="186"/>
      <c r="H29" s="186"/>
      <c r="I29" s="186"/>
      <c r="J29" s="186"/>
      <c r="K29" s="186"/>
      <c r="L29" s="186"/>
      <c r="M29" s="186"/>
      <c r="N29" s="186"/>
      <c r="O29" s="186"/>
    </row>
    <row r="30" spans="1:27" x14ac:dyDescent="0.25">
      <c r="A30" s="186"/>
      <c r="B30" s="186"/>
      <c r="C30" s="186"/>
      <c r="D30" s="186"/>
      <c r="E30" s="186"/>
      <c r="F30" s="186"/>
      <c r="G30" s="186"/>
      <c r="H30" s="186"/>
      <c r="I30" s="186"/>
      <c r="J30" s="186"/>
      <c r="K30" s="186"/>
      <c r="L30" s="186"/>
      <c r="M30" s="186"/>
      <c r="N30" s="186"/>
      <c r="O30" s="186"/>
    </row>
    <row r="31" spans="1:27" x14ac:dyDescent="0.25">
      <c r="A31" s="186"/>
      <c r="B31" s="186"/>
      <c r="C31" s="186"/>
      <c r="D31" s="186"/>
      <c r="E31" s="186"/>
      <c r="F31" s="186"/>
      <c r="G31" s="186"/>
      <c r="H31" s="186"/>
      <c r="I31" s="186"/>
      <c r="J31" s="186"/>
      <c r="K31" s="186"/>
      <c r="L31" s="186"/>
      <c r="M31" s="186"/>
      <c r="N31" s="186"/>
      <c r="O31" s="186"/>
    </row>
    <row r="32" spans="1:27" x14ac:dyDescent="0.25">
      <c r="A32" s="186"/>
      <c r="B32" s="186"/>
      <c r="C32" s="186"/>
      <c r="D32" s="186"/>
      <c r="E32" s="186"/>
      <c r="F32" s="186"/>
      <c r="G32" s="186"/>
      <c r="H32" s="186"/>
      <c r="I32" s="186"/>
      <c r="J32" s="186"/>
      <c r="K32" s="186"/>
      <c r="L32" s="186"/>
      <c r="M32" s="186"/>
      <c r="N32" s="186"/>
      <c r="O32" s="186"/>
    </row>
    <row r="33" spans="1:15" x14ac:dyDescent="0.25">
      <c r="A33" s="186"/>
      <c r="B33" s="186"/>
      <c r="C33" s="186"/>
      <c r="D33" s="186"/>
      <c r="E33" s="186"/>
      <c r="F33" s="186"/>
      <c r="G33" s="186"/>
      <c r="H33" s="186"/>
      <c r="I33" s="186"/>
      <c r="J33" s="186"/>
      <c r="K33" s="186"/>
      <c r="L33" s="186"/>
      <c r="M33" s="186"/>
      <c r="N33" s="186"/>
      <c r="O33" s="186"/>
    </row>
    <row r="34" spans="1:15" x14ac:dyDescent="0.25">
      <c r="A34" s="186"/>
      <c r="B34" s="186"/>
      <c r="C34" s="186"/>
      <c r="D34" s="186"/>
      <c r="E34" s="186"/>
      <c r="F34" s="186"/>
      <c r="G34" s="186"/>
      <c r="H34" s="186"/>
      <c r="I34" s="186"/>
      <c r="J34" s="186"/>
      <c r="K34" s="186"/>
      <c r="L34" s="186"/>
      <c r="M34" s="186"/>
      <c r="N34" s="186"/>
      <c r="O34" s="186"/>
    </row>
    <row r="35" spans="1:15" x14ac:dyDescent="0.25">
      <c r="A35" s="186"/>
      <c r="B35" s="186"/>
      <c r="C35" s="186"/>
      <c r="D35" s="186"/>
      <c r="E35" s="186"/>
      <c r="F35" s="186"/>
      <c r="G35" s="186"/>
      <c r="H35" s="186"/>
      <c r="I35" s="186"/>
      <c r="J35" s="186"/>
      <c r="K35" s="186"/>
      <c r="L35" s="186"/>
      <c r="M35" s="186"/>
      <c r="N35" s="186"/>
      <c r="O35" s="186"/>
    </row>
    <row r="36" spans="1:15" x14ac:dyDescent="0.25">
      <c r="A36" s="186"/>
      <c r="B36" s="186"/>
      <c r="C36" s="186"/>
      <c r="D36" s="186"/>
      <c r="E36" s="186"/>
      <c r="F36" s="186"/>
      <c r="G36" s="186"/>
      <c r="H36" s="186"/>
      <c r="I36" s="186"/>
      <c r="J36" s="186"/>
      <c r="K36" s="186"/>
      <c r="L36" s="186"/>
      <c r="M36" s="186"/>
      <c r="N36" s="186"/>
      <c r="O36" s="186"/>
    </row>
    <row r="37" spans="1:15" x14ac:dyDescent="0.25">
      <c r="A37" s="186"/>
      <c r="B37" s="186"/>
      <c r="C37" s="186"/>
      <c r="D37" s="186"/>
      <c r="E37" s="186"/>
      <c r="F37" s="186"/>
      <c r="G37" s="186"/>
      <c r="H37" s="186"/>
      <c r="I37" s="186"/>
      <c r="J37" s="186"/>
      <c r="K37" s="186"/>
      <c r="L37" s="186"/>
      <c r="M37" s="186"/>
      <c r="N37" s="186"/>
      <c r="O37" s="186"/>
    </row>
    <row r="38" spans="1:15" x14ac:dyDescent="0.25">
      <c r="A38" s="186"/>
      <c r="B38" s="186"/>
      <c r="C38" s="186"/>
      <c r="D38" s="186"/>
      <c r="E38" s="186"/>
      <c r="F38" s="186"/>
      <c r="G38" s="186"/>
      <c r="H38" s="186"/>
      <c r="I38" s="186"/>
      <c r="J38" s="186"/>
      <c r="K38" s="186"/>
      <c r="L38" s="186"/>
      <c r="M38" s="186"/>
      <c r="N38" s="186"/>
      <c r="O38" s="186"/>
    </row>
    <row r="39" spans="1:15" x14ac:dyDescent="0.25">
      <c r="A39" s="186"/>
      <c r="B39" s="186"/>
      <c r="C39" s="186"/>
      <c r="D39" s="186"/>
      <c r="E39" s="186"/>
      <c r="F39" s="186"/>
      <c r="G39" s="186"/>
      <c r="H39" s="186"/>
      <c r="I39" s="186"/>
      <c r="J39" s="186"/>
      <c r="K39" s="186"/>
      <c r="L39" s="186"/>
      <c r="M39" s="186"/>
      <c r="N39" s="186"/>
      <c r="O39" s="186"/>
    </row>
    <row r="40" spans="1:15" x14ac:dyDescent="0.25">
      <c r="A40" s="186"/>
      <c r="B40" s="186"/>
      <c r="C40" s="186"/>
      <c r="D40" s="186"/>
      <c r="E40" s="186"/>
      <c r="F40" s="186"/>
      <c r="G40" s="186"/>
      <c r="H40" s="186"/>
      <c r="I40" s="186"/>
      <c r="J40" s="186"/>
      <c r="K40" s="186"/>
      <c r="L40" s="186"/>
      <c r="M40" s="186"/>
      <c r="N40" s="186"/>
      <c r="O40" s="186"/>
    </row>
    <row r="41" spans="1:15" x14ac:dyDescent="0.25">
      <c r="A41" s="186"/>
      <c r="B41" s="186"/>
      <c r="C41" s="186"/>
      <c r="D41" s="186"/>
      <c r="E41" s="186"/>
      <c r="F41" s="186"/>
      <c r="G41" s="186"/>
      <c r="H41" s="186"/>
      <c r="I41" s="186"/>
      <c r="J41" s="186"/>
      <c r="K41" s="186"/>
      <c r="L41" s="186"/>
      <c r="M41" s="186"/>
      <c r="N41" s="186"/>
      <c r="O41" s="186"/>
    </row>
    <row r="42" spans="1:15" x14ac:dyDescent="0.25">
      <c r="A42" s="186"/>
      <c r="B42" s="186"/>
      <c r="C42" s="186"/>
      <c r="D42" s="186"/>
      <c r="E42" s="186"/>
      <c r="F42" s="186"/>
      <c r="G42" s="186"/>
      <c r="H42" s="186"/>
      <c r="I42" s="186"/>
      <c r="J42" s="186"/>
      <c r="K42" s="186"/>
      <c r="L42" s="186"/>
      <c r="M42" s="186"/>
      <c r="N42" s="186"/>
      <c r="O42" s="186"/>
    </row>
    <row r="43" spans="1:15" x14ac:dyDescent="0.25">
      <c r="A43" s="186"/>
      <c r="B43" s="186"/>
      <c r="C43" s="186"/>
      <c r="D43" s="186"/>
      <c r="E43" s="186"/>
      <c r="F43" s="186"/>
      <c r="G43" s="186"/>
      <c r="H43" s="186"/>
      <c r="I43" s="186"/>
      <c r="J43" s="186"/>
      <c r="K43" s="186"/>
      <c r="L43" s="186"/>
      <c r="M43" s="186"/>
      <c r="N43" s="186"/>
      <c r="O43" s="186"/>
    </row>
    <row r="44" spans="1:15" x14ac:dyDescent="0.25">
      <c r="A44" s="120"/>
      <c r="B44" s="120"/>
      <c r="C44" s="120"/>
      <c r="D44" s="120"/>
      <c r="E44" s="120"/>
      <c r="F44" s="186"/>
      <c r="G44" s="120"/>
      <c r="H44" s="120"/>
      <c r="I44" s="120"/>
      <c r="J44" s="120"/>
      <c r="K44" s="120"/>
      <c r="L44" s="120"/>
      <c r="M44" s="120"/>
      <c r="N44" s="120"/>
      <c r="O44" s="120"/>
    </row>
    <row r="45" spans="1:15" x14ac:dyDescent="0.25">
      <c r="A45" s="120"/>
      <c r="B45" s="120"/>
      <c r="C45" s="120"/>
      <c r="D45" s="120"/>
      <c r="E45" s="120"/>
      <c r="F45" s="186"/>
      <c r="G45" s="120"/>
      <c r="H45" s="120"/>
      <c r="I45" s="120"/>
      <c r="J45" s="120"/>
      <c r="K45" s="120"/>
      <c r="L45" s="120"/>
      <c r="M45" s="120"/>
      <c r="N45" s="120"/>
      <c r="O45" s="120"/>
    </row>
    <row r="46" spans="1:15" x14ac:dyDescent="0.25">
      <c r="A46" s="120"/>
      <c r="B46" s="120"/>
      <c r="C46" s="120"/>
      <c r="D46" s="120"/>
      <c r="E46" s="120"/>
      <c r="F46" s="186"/>
      <c r="G46" s="120"/>
      <c r="H46" s="120"/>
      <c r="I46" s="120"/>
      <c r="J46" s="120"/>
      <c r="K46" s="120"/>
      <c r="L46" s="120"/>
      <c r="M46" s="120"/>
      <c r="N46" s="120"/>
      <c r="O46" s="120"/>
    </row>
  </sheetData>
  <sheetProtection algorithmName="SHA-512" hashValue="U4dfiw9uff6idUunje1cRsdNOfyr+vR86JBjisWPKSXvmYc3cvC4bkgK9OVphrehdHq/1p0l2Cxh7OKRoh28ew==" saltValue="gOPbZv8MT9dvCCCmFAoFjA==" spinCount="100000" sheet="1" scenarios="1" selectLockedCells="1"/>
  <mergeCells count="9">
    <mergeCell ref="D21:E21"/>
    <mergeCell ref="B2:C5"/>
    <mergeCell ref="D19:E19"/>
    <mergeCell ref="D17:E17"/>
    <mergeCell ref="D15:E15"/>
    <mergeCell ref="D13:E13"/>
    <mergeCell ref="D11:E11"/>
    <mergeCell ref="D9:E9"/>
    <mergeCell ref="D7:E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Metadata!$H$3:$H$4</xm:f>
          </x14:formula1>
          <xm:sqref>G9:G10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39997558519241921"/>
  </sheetPr>
  <dimension ref="A1:AH47"/>
  <sheetViews>
    <sheetView topLeftCell="E1" workbookViewId="0">
      <pane ySplit="1" topLeftCell="A2" activePane="bottomLeft" state="frozen"/>
      <selection pane="bottomLeft" activeCell="F15" sqref="F15"/>
    </sheetView>
  </sheetViews>
  <sheetFormatPr defaultRowHeight="15" x14ac:dyDescent="0.25"/>
  <cols>
    <col min="1" max="1" width="17.36328125" style="108" customWidth="1"/>
    <col min="2" max="2" width="20.453125" style="108" customWidth="1"/>
    <col min="3" max="3" width="12.1796875" style="222" customWidth="1"/>
    <col min="4" max="4" width="16.90625" style="108" customWidth="1"/>
    <col min="5" max="5" width="16" style="108" customWidth="1"/>
    <col min="6" max="6" width="15.36328125" style="108" customWidth="1"/>
    <col min="7" max="7" width="14.36328125" style="108" customWidth="1"/>
    <col min="8" max="8" width="25.1796875" style="108" customWidth="1"/>
    <col min="9" max="9" width="16" style="108" customWidth="1"/>
    <col min="10" max="10" width="14" style="108" customWidth="1"/>
    <col min="11" max="11" width="13.6328125" style="108" customWidth="1"/>
    <col min="12" max="12" width="18.54296875" style="108" customWidth="1"/>
    <col min="13" max="26" width="8.90625" style="2"/>
    <col min="27" max="34" width="8.90625" style="93"/>
  </cols>
  <sheetData>
    <row r="1" spans="1:13" ht="31.2" x14ac:dyDescent="0.25">
      <c r="A1" s="94" t="s">
        <v>53</v>
      </c>
      <c r="B1" s="95" t="s">
        <v>54</v>
      </c>
      <c r="C1" s="95" t="s">
        <v>55</v>
      </c>
      <c r="D1" s="95" t="s">
        <v>56</v>
      </c>
      <c r="E1" s="95" t="s">
        <v>63</v>
      </c>
      <c r="F1" s="95" t="s">
        <v>52</v>
      </c>
      <c r="G1" s="95" t="s">
        <v>11</v>
      </c>
      <c r="H1" s="95" t="s">
        <v>57</v>
      </c>
      <c r="I1" s="95" t="s">
        <v>70</v>
      </c>
      <c r="J1" s="95" t="s">
        <v>60</v>
      </c>
      <c r="K1" s="95" t="s">
        <v>61</v>
      </c>
      <c r="L1" s="96" t="s">
        <v>62</v>
      </c>
      <c r="M1" s="228" t="s">
        <v>248</v>
      </c>
    </row>
    <row r="2" spans="1:13" x14ac:dyDescent="0.25">
      <c r="A2" s="107"/>
      <c r="B2" s="223" t="s">
        <v>229</v>
      </c>
      <c r="C2" s="221">
        <v>42535</v>
      </c>
      <c r="D2" s="107">
        <v>1</v>
      </c>
      <c r="E2" s="107">
        <v>2</v>
      </c>
      <c r="F2" s="107" t="s">
        <v>65</v>
      </c>
      <c r="G2" s="107" t="s">
        <v>19</v>
      </c>
      <c r="H2" s="107" t="s">
        <v>75</v>
      </c>
      <c r="I2" s="107" t="s">
        <v>42</v>
      </c>
      <c r="J2" s="107" t="s">
        <v>68</v>
      </c>
      <c r="K2" s="107" t="s">
        <v>68</v>
      </c>
      <c r="L2" s="107" t="s">
        <v>68</v>
      </c>
      <c r="M2" s="227" t="s">
        <v>251</v>
      </c>
    </row>
    <row r="3" spans="1:13" x14ac:dyDescent="0.25">
      <c r="A3" s="107"/>
      <c r="B3" s="223" t="s">
        <v>230</v>
      </c>
      <c r="C3" s="221">
        <v>41894</v>
      </c>
      <c r="D3" s="107">
        <v>1</v>
      </c>
      <c r="E3" s="107">
        <v>2</v>
      </c>
      <c r="F3" s="107" t="s">
        <v>65</v>
      </c>
      <c r="G3" s="107" t="s">
        <v>19</v>
      </c>
      <c r="H3" s="107" t="s">
        <v>75</v>
      </c>
      <c r="I3" s="107" t="s">
        <v>42</v>
      </c>
      <c r="J3" s="107" t="s">
        <v>68</v>
      </c>
      <c r="K3" s="194" t="s">
        <v>68</v>
      </c>
      <c r="L3" s="107" t="s">
        <v>68</v>
      </c>
      <c r="M3" s="227" t="s">
        <v>252</v>
      </c>
    </row>
    <row r="4" spans="1:13" x14ac:dyDescent="0.25">
      <c r="A4" s="107"/>
      <c r="B4" s="223" t="s">
        <v>231</v>
      </c>
      <c r="C4" s="221">
        <v>42161</v>
      </c>
      <c r="D4" s="107">
        <v>1</v>
      </c>
      <c r="E4" s="107">
        <v>4</v>
      </c>
      <c r="F4" s="107" t="s">
        <v>65</v>
      </c>
      <c r="G4" s="107" t="s">
        <v>19</v>
      </c>
      <c r="H4" s="107" t="s">
        <v>75</v>
      </c>
      <c r="I4" s="107" t="s">
        <v>42</v>
      </c>
      <c r="J4" s="107" t="s">
        <v>68</v>
      </c>
      <c r="K4" s="194" t="s">
        <v>68</v>
      </c>
      <c r="L4" s="107" t="s">
        <v>68</v>
      </c>
      <c r="M4" s="227" t="s">
        <v>250</v>
      </c>
    </row>
    <row r="5" spans="1:13" x14ac:dyDescent="0.25">
      <c r="A5" s="107"/>
      <c r="B5" s="223" t="s">
        <v>232</v>
      </c>
      <c r="C5" s="221">
        <v>41781</v>
      </c>
      <c r="D5" s="107">
        <v>1</v>
      </c>
      <c r="E5" s="107">
        <v>4</v>
      </c>
      <c r="F5" s="107" t="s">
        <v>66</v>
      </c>
      <c r="G5" s="107" t="s">
        <v>19</v>
      </c>
      <c r="H5" s="107" t="s">
        <v>75</v>
      </c>
      <c r="I5" s="107" t="s">
        <v>42</v>
      </c>
      <c r="J5" s="107" t="s">
        <v>68</v>
      </c>
      <c r="K5" s="194" t="s">
        <v>68</v>
      </c>
      <c r="L5" s="107" t="s">
        <v>68</v>
      </c>
      <c r="M5" s="227" t="s">
        <v>249</v>
      </c>
    </row>
    <row r="6" spans="1:13" x14ac:dyDescent="0.25">
      <c r="A6" s="107"/>
      <c r="B6" s="223" t="s">
        <v>233</v>
      </c>
      <c r="C6" s="221">
        <v>41241</v>
      </c>
      <c r="D6" s="107">
        <v>2</v>
      </c>
      <c r="E6" s="107">
        <v>5</v>
      </c>
      <c r="F6" s="107" t="s">
        <v>65</v>
      </c>
      <c r="G6" s="107" t="s">
        <v>19</v>
      </c>
      <c r="H6" s="107" t="s">
        <v>75</v>
      </c>
      <c r="I6" s="107" t="s">
        <v>45</v>
      </c>
      <c r="J6" s="107" t="s">
        <v>68</v>
      </c>
      <c r="K6" s="194" t="s">
        <v>68</v>
      </c>
      <c r="L6" s="107" t="s">
        <v>68</v>
      </c>
      <c r="M6" s="227" t="s">
        <v>247</v>
      </c>
    </row>
    <row r="7" spans="1:13" x14ac:dyDescent="0.25">
      <c r="A7" s="107"/>
      <c r="B7" s="223" t="s">
        <v>234</v>
      </c>
      <c r="C7" s="221">
        <v>41159</v>
      </c>
      <c r="D7" s="107">
        <v>2</v>
      </c>
      <c r="E7" s="107">
        <v>6</v>
      </c>
      <c r="F7" s="107" t="s">
        <v>65</v>
      </c>
      <c r="G7" s="107" t="s">
        <v>19</v>
      </c>
      <c r="H7" s="107" t="s">
        <v>75</v>
      </c>
      <c r="I7" s="107" t="s">
        <v>42</v>
      </c>
      <c r="J7" s="107" t="s">
        <v>68</v>
      </c>
      <c r="K7" s="194" t="s">
        <v>68</v>
      </c>
      <c r="L7" s="107" t="s">
        <v>68</v>
      </c>
      <c r="M7" s="227" t="s">
        <v>253</v>
      </c>
    </row>
    <row r="8" spans="1:13" x14ac:dyDescent="0.25">
      <c r="A8" s="107"/>
      <c r="B8" s="223"/>
      <c r="C8" s="221"/>
      <c r="D8" s="107"/>
      <c r="E8" s="107"/>
      <c r="F8" s="107"/>
      <c r="G8" s="107"/>
      <c r="H8" s="107"/>
      <c r="I8" s="107"/>
      <c r="J8" s="107"/>
      <c r="K8" s="194"/>
      <c r="L8" s="107"/>
    </row>
    <row r="9" spans="1:13" x14ac:dyDescent="0.25">
      <c r="A9" s="107"/>
      <c r="B9" s="193"/>
      <c r="C9" s="221"/>
      <c r="D9" s="107"/>
      <c r="E9" s="107"/>
      <c r="F9" s="107"/>
      <c r="G9" s="107"/>
      <c r="H9" s="107"/>
      <c r="I9" s="107"/>
      <c r="J9" s="107"/>
      <c r="K9" s="194"/>
      <c r="L9" s="107"/>
    </row>
    <row r="10" spans="1:13" x14ac:dyDescent="0.25">
      <c r="A10" s="107"/>
      <c r="B10" s="193"/>
      <c r="C10" s="221"/>
      <c r="D10" s="107"/>
      <c r="E10" s="107"/>
      <c r="F10" s="107"/>
      <c r="G10" s="107"/>
      <c r="H10" s="107"/>
      <c r="I10" s="107"/>
      <c r="J10" s="107"/>
      <c r="K10" s="194"/>
      <c r="L10" s="107"/>
    </row>
    <row r="11" spans="1:13" x14ac:dyDescent="0.25">
      <c r="A11" s="107"/>
      <c r="B11" s="193"/>
      <c r="C11" s="221"/>
      <c r="D11" s="107"/>
      <c r="E11" s="107"/>
      <c r="F11" s="107"/>
      <c r="G11" s="107"/>
      <c r="H11" s="107"/>
      <c r="I11" s="107"/>
      <c r="J11" s="107"/>
      <c r="K11" s="194"/>
      <c r="L11" s="107"/>
    </row>
    <row r="12" spans="1:13" x14ac:dyDescent="0.25">
      <c r="A12" s="107"/>
      <c r="B12" s="193"/>
      <c r="C12" s="221"/>
      <c r="D12" s="107"/>
      <c r="E12" s="107"/>
      <c r="F12" s="107"/>
      <c r="G12" s="107"/>
      <c r="H12" s="107"/>
      <c r="I12" s="107"/>
      <c r="J12" s="107"/>
      <c r="K12" s="194"/>
      <c r="L12" s="107"/>
    </row>
    <row r="13" spans="1:13" x14ac:dyDescent="0.25">
      <c r="A13" s="107"/>
      <c r="B13" s="193"/>
      <c r="C13" s="221"/>
      <c r="D13" s="107"/>
      <c r="E13" s="107"/>
      <c r="F13" s="107"/>
      <c r="G13" s="107"/>
      <c r="H13" s="107"/>
      <c r="I13" s="107"/>
      <c r="J13" s="107"/>
      <c r="K13" s="194"/>
      <c r="L13" s="107"/>
    </row>
    <row r="14" spans="1:13" x14ac:dyDescent="0.25">
      <c r="A14" s="107"/>
      <c r="B14" s="193"/>
      <c r="C14" s="221"/>
      <c r="D14" s="107"/>
      <c r="E14" s="107"/>
      <c r="F14" s="107"/>
      <c r="G14" s="107"/>
      <c r="H14" s="107"/>
      <c r="I14" s="107"/>
      <c r="J14" s="107"/>
      <c r="K14" s="194"/>
      <c r="L14" s="107"/>
    </row>
    <row r="15" spans="1:13" x14ac:dyDescent="0.25">
      <c r="A15" s="107"/>
      <c r="B15" s="193"/>
      <c r="C15" s="221"/>
      <c r="D15" s="107"/>
      <c r="E15" s="107"/>
      <c r="F15" s="107"/>
      <c r="G15" s="107"/>
      <c r="H15" s="107"/>
      <c r="I15" s="107"/>
      <c r="J15" s="107"/>
      <c r="K15" s="194"/>
      <c r="L15" s="107"/>
    </row>
    <row r="16" spans="1:13" x14ac:dyDescent="0.25">
      <c r="A16" s="107"/>
      <c r="B16" s="193"/>
      <c r="C16" s="221"/>
      <c r="D16" s="107"/>
      <c r="E16" s="107"/>
      <c r="F16" s="107"/>
      <c r="G16" s="107"/>
      <c r="H16" s="107"/>
      <c r="I16" s="107"/>
      <c r="J16" s="107"/>
      <c r="K16" s="194"/>
      <c r="L16" s="107"/>
    </row>
    <row r="17" spans="1:12" x14ac:dyDescent="0.25">
      <c r="A17" s="107"/>
      <c r="B17" s="193"/>
      <c r="C17" s="221"/>
      <c r="D17" s="107"/>
      <c r="E17" s="107"/>
      <c r="F17" s="107"/>
      <c r="G17" s="107"/>
      <c r="H17" s="107"/>
      <c r="I17" s="107"/>
      <c r="J17" s="107"/>
      <c r="K17" s="194"/>
      <c r="L17" s="107"/>
    </row>
    <row r="18" spans="1:12" x14ac:dyDescent="0.25">
      <c r="A18" s="107"/>
      <c r="B18" s="193"/>
      <c r="C18" s="221"/>
      <c r="D18" s="107"/>
      <c r="E18" s="107"/>
      <c r="F18" s="107"/>
      <c r="G18" s="107"/>
      <c r="H18" s="107"/>
      <c r="I18" s="107"/>
      <c r="J18" s="107"/>
      <c r="K18" s="194"/>
      <c r="L18" s="107"/>
    </row>
    <row r="19" spans="1:12" x14ac:dyDescent="0.25">
      <c r="A19" s="107"/>
      <c r="B19" s="193"/>
      <c r="C19" s="221"/>
      <c r="D19" s="107"/>
      <c r="E19" s="107"/>
      <c r="F19" s="107"/>
      <c r="G19" s="107"/>
      <c r="H19" s="107"/>
      <c r="I19" s="107"/>
      <c r="J19" s="107"/>
      <c r="K19" s="194"/>
      <c r="L19" s="107"/>
    </row>
    <row r="20" spans="1:12" x14ac:dyDescent="0.25">
      <c r="A20" s="107"/>
      <c r="B20" s="193"/>
      <c r="C20" s="221"/>
      <c r="D20" s="107"/>
      <c r="E20" s="107"/>
      <c r="F20" s="107"/>
      <c r="G20" s="107"/>
      <c r="H20" s="107"/>
      <c r="I20" s="107"/>
      <c r="J20" s="107"/>
      <c r="K20" s="194"/>
      <c r="L20" s="107"/>
    </row>
    <row r="21" spans="1:12" x14ac:dyDescent="0.25">
      <c r="A21" s="107"/>
      <c r="B21" s="193"/>
      <c r="C21" s="221"/>
      <c r="D21" s="107"/>
      <c r="E21" s="107"/>
      <c r="F21" s="107"/>
      <c r="G21" s="107"/>
      <c r="H21" s="107"/>
      <c r="I21" s="107"/>
      <c r="J21" s="107"/>
      <c r="K21" s="194"/>
      <c r="L21" s="107"/>
    </row>
    <row r="22" spans="1:12" x14ac:dyDescent="0.25">
      <c r="A22" s="107"/>
      <c r="B22" s="193"/>
      <c r="C22" s="221"/>
      <c r="D22" s="107"/>
      <c r="E22" s="107"/>
      <c r="F22" s="107"/>
      <c r="G22" s="107"/>
      <c r="H22" s="107"/>
      <c r="I22" s="107"/>
      <c r="J22" s="107"/>
      <c r="K22" s="194"/>
      <c r="L22" s="107"/>
    </row>
    <row r="23" spans="1:12" x14ac:dyDescent="0.25">
      <c r="A23" s="107"/>
      <c r="B23" s="193"/>
      <c r="C23" s="221"/>
      <c r="D23" s="107"/>
      <c r="E23" s="107"/>
      <c r="F23" s="107"/>
      <c r="G23" s="107"/>
      <c r="H23" s="107"/>
      <c r="I23" s="107"/>
      <c r="J23" s="107"/>
      <c r="K23" s="194"/>
      <c r="L23" s="107"/>
    </row>
    <row r="24" spans="1:12" x14ac:dyDescent="0.25">
      <c r="A24" s="107"/>
      <c r="B24" s="193"/>
      <c r="C24" s="221"/>
      <c r="D24" s="107"/>
      <c r="E24" s="107"/>
      <c r="F24" s="107"/>
      <c r="G24" s="107"/>
      <c r="H24" s="107"/>
      <c r="I24" s="107"/>
      <c r="J24" s="107"/>
      <c r="K24" s="194"/>
      <c r="L24" s="107"/>
    </row>
    <row r="25" spans="1:12" x14ac:dyDescent="0.25">
      <c r="A25" s="107"/>
      <c r="B25" s="193"/>
      <c r="C25" s="221"/>
      <c r="D25" s="107"/>
      <c r="E25" s="107"/>
      <c r="F25" s="107"/>
      <c r="G25" s="107"/>
      <c r="H25" s="107"/>
      <c r="I25" s="107"/>
      <c r="J25" s="107"/>
      <c r="K25" s="194"/>
      <c r="L25" s="107"/>
    </row>
    <row r="26" spans="1:12" x14ac:dyDescent="0.25">
      <c r="A26" s="107"/>
      <c r="B26" s="193"/>
      <c r="C26" s="221"/>
      <c r="D26" s="107"/>
      <c r="E26" s="107"/>
      <c r="F26" s="107"/>
      <c r="G26" s="107"/>
      <c r="H26" s="107"/>
      <c r="I26" s="107"/>
      <c r="J26" s="107"/>
      <c r="K26" s="194"/>
      <c r="L26" s="107"/>
    </row>
    <row r="27" spans="1:12" x14ac:dyDescent="0.25">
      <c r="A27" s="107"/>
      <c r="B27" s="193"/>
      <c r="C27" s="221"/>
      <c r="D27" s="107"/>
      <c r="E27" s="107"/>
      <c r="F27" s="107"/>
      <c r="G27" s="107"/>
      <c r="H27" s="107"/>
      <c r="I27" s="107"/>
      <c r="J27" s="107"/>
      <c r="K27" s="194"/>
      <c r="L27" s="107"/>
    </row>
    <row r="28" spans="1:12" x14ac:dyDescent="0.25">
      <c r="A28" s="107"/>
      <c r="B28" s="193"/>
      <c r="C28" s="221"/>
      <c r="D28" s="107"/>
      <c r="E28" s="107"/>
      <c r="F28" s="107"/>
      <c r="G28" s="107"/>
      <c r="H28" s="107"/>
      <c r="I28" s="107"/>
      <c r="J28" s="107"/>
      <c r="K28" s="194"/>
      <c r="L28" s="107"/>
    </row>
    <row r="29" spans="1:12" x14ac:dyDescent="0.25">
      <c r="A29" s="107"/>
      <c r="B29" s="193"/>
      <c r="C29" s="221"/>
      <c r="D29" s="107"/>
      <c r="E29" s="107"/>
      <c r="F29" s="107"/>
      <c r="G29" s="107"/>
      <c r="H29" s="107"/>
      <c r="I29" s="107"/>
      <c r="J29" s="107"/>
      <c r="K29" s="194"/>
      <c r="L29" s="107"/>
    </row>
    <row r="30" spans="1:12" x14ac:dyDescent="0.25">
      <c r="A30" s="107"/>
      <c r="B30" s="193"/>
      <c r="C30" s="221"/>
      <c r="D30" s="107"/>
      <c r="E30" s="107"/>
      <c r="F30" s="107"/>
      <c r="G30" s="107"/>
      <c r="H30" s="107"/>
      <c r="I30" s="107"/>
      <c r="J30" s="107"/>
      <c r="K30" s="194"/>
      <c r="L30" s="107"/>
    </row>
    <row r="31" spans="1:12" x14ac:dyDescent="0.25">
      <c r="A31" s="107"/>
      <c r="B31" s="193"/>
      <c r="C31" s="221"/>
      <c r="D31" s="107"/>
      <c r="E31" s="107"/>
      <c r="F31" s="107"/>
      <c r="G31" s="107"/>
      <c r="H31" s="107"/>
      <c r="I31" s="107"/>
      <c r="J31" s="107"/>
      <c r="K31" s="194"/>
      <c r="L31" s="107"/>
    </row>
    <row r="32" spans="1:12" x14ac:dyDescent="0.25">
      <c r="A32" s="107"/>
      <c r="B32" s="193"/>
      <c r="C32" s="221"/>
      <c r="D32" s="107"/>
      <c r="E32" s="107"/>
      <c r="F32" s="107"/>
      <c r="G32" s="107"/>
      <c r="H32" s="107"/>
      <c r="I32" s="107"/>
      <c r="J32" s="107"/>
      <c r="K32" s="194"/>
      <c r="L32" s="107"/>
    </row>
    <row r="33" spans="1:12" x14ac:dyDescent="0.25">
      <c r="A33" s="107"/>
      <c r="B33" s="193"/>
      <c r="C33" s="221"/>
      <c r="D33" s="107"/>
      <c r="E33" s="107"/>
      <c r="F33" s="107"/>
      <c r="G33" s="107"/>
      <c r="H33" s="107"/>
      <c r="I33" s="107"/>
      <c r="J33" s="107"/>
      <c r="K33" s="194"/>
      <c r="L33" s="107"/>
    </row>
    <row r="34" spans="1:12" x14ac:dyDescent="0.25">
      <c r="A34" s="107"/>
      <c r="B34" s="193"/>
      <c r="C34" s="221"/>
      <c r="D34" s="107"/>
      <c r="E34" s="107"/>
      <c r="F34" s="107"/>
      <c r="G34" s="107"/>
      <c r="H34" s="107"/>
      <c r="I34" s="107"/>
      <c r="J34" s="107"/>
      <c r="K34" s="194"/>
      <c r="L34" s="107"/>
    </row>
    <row r="35" spans="1:12" x14ac:dyDescent="0.25">
      <c r="A35" s="107"/>
      <c r="B35" s="193"/>
      <c r="C35" s="221"/>
      <c r="D35" s="107"/>
      <c r="E35" s="107"/>
      <c r="F35" s="107"/>
      <c r="G35" s="107"/>
      <c r="H35" s="107"/>
      <c r="I35" s="107"/>
      <c r="J35" s="107"/>
      <c r="K35" s="194"/>
      <c r="L35" s="107"/>
    </row>
    <row r="36" spans="1:12" x14ac:dyDescent="0.25">
      <c r="A36" s="107"/>
      <c r="B36" s="193"/>
      <c r="C36" s="221"/>
      <c r="D36" s="107"/>
      <c r="E36" s="107"/>
      <c r="F36" s="107"/>
      <c r="G36" s="107"/>
      <c r="H36" s="107"/>
      <c r="I36" s="107"/>
      <c r="J36" s="107"/>
      <c r="K36" s="194"/>
      <c r="L36" s="107"/>
    </row>
    <row r="37" spans="1:12" x14ac:dyDescent="0.25">
      <c r="A37" s="107"/>
      <c r="B37" s="193"/>
      <c r="C37" s="221"/>
      <c r="D37" s="107"/>
      <c r="E37" s="107"/>
      <c r="F37" s="107"/>
      <c r="G37" s="107"/>
      <c r="H37" s="107"/>
      <c r="I37" s="107"/>
      <c r="J37" s="107"/>
      <c r="K37" s="194"/>
      <c r="L37" s="107"/>
    </row>
    <row r="38" spans="1:12" x14ac:dyDescent="0.25">
      <c r="A38" s="107"/>
      <c r="B38" s="193"/>
      <c r="C38" s="221"/>
      <c r="D38" s="107"/>
      <c r="E38" s="107"/>
      <c r="F38" s="107"/>
      <c r="G38" s="107"/>
      <c r="H38" s="107"/>
      <c r="I38" s="107"/>
      <c r="J38" s="107"/>
      <c r="K38" s="194"/>
      <c r="L38" s="107"/>
    </row>
    <row r="39" spans="1:12" x14ac:dyDescent="0.25">
      <c r="A39" s="107"/>
      <c r="B39" s="193"/>
      <c r="C39" s="221"/>
      <c r="D39" s="107"/>
      <c r="E39" s="107"/>
      <c r="F39" s="107"/>
      <c r="G39" s="107"/>
      <c r="H39" s="107"/>
      <c r="I39" s="107"/>
      <c r="J39" s="107"/>
      <c r="K39" s="194"/>
      <c r="L39" s="107"/>
    </row>
    <row r="40" spans="1:12" x14ac:dyDescent="0.25">
      <c r="A40" s="107"/>
      <c r="B40" s="193"/>
      <c r="C40" s="221"/>
      <c r="D40" s="107"/>
      <c r="E40" s="107"/>
      <c r="F40" s="107"/>
      <c r="G40" s="107"/>
      <c r="H40" s="107"/>
      <c r="I40" s="107"/>
      <c r="J40" s="107"/>
      <c r="K40" s="194"/>
      <c r="L40" s="107"/>
    </row>
    <row r="41" spans="1:12" x14ac:dyDescent="0.25">
      <c r="A41" s="107"/>
      <c r="B41" s="193"/>
      <c r="C41" s="221"/>
      <c r="D41" s="107"/>
      <c r="E41" s="107"/>
      <c r="F41" s="107"/>
      <c r="G41" s="107"/>
      <c r="H41" s="107"/>
      <c r="I41" s="107"/>
      <c r="J41" s="107"/>
      <c r="K41" s="194"/>
      <c r="L41" s="107"/>
    </row>
    <row r="42" spans="1:12" x14ac:dyDescent="0.25">
      <c r="A42" s="107"/>
      <c r="B42" s="193"/>
      <c r="C42" s="221"/>
      <c r="D42" s="107"/>
      <c r="E42" s="107"/>
      <c r="F42" s="107"/>
      <c r="G42" s="107"/>
      <c r="H42" s="107"/>
      <c r="I42" s="107"/>
      <c r="J42" s="107"/>
      <c r="K42" s="194"/>
      <c r="L42" s="107"/>
    </row>
    <row r="43" spans="1:12" x14ac:dyDescent="0.25">
      <c r="A43" s="107"/>
      <c r="B43" s="193"/>
      <c r="C43" s="221"/>
      <c r="D43" s="107"/>
      <c r="E43" s="107"/>
      <c r="F43" s="107"/>
      <c r="G43" s="107"/>
      <c r="H43" s="107"/>
      <c r="I43" s="107"/>
      <c r="J43" s="107"/>
      <c r="K43" s="194"/>
      <c r="L43" s="107"/>
    </row>
    <row r="44" spans="1:12" x14ac:dyDescent="0.25">
      <c r="A44" s="107"/>
      <c r="B44" s="193"/>
      <c r="C44" s="221"/>
      <c r="D44" s="107"/>
      <c r="E44" s="107"/>
      <c r="F44" s="107"/>
      <c r="G44" s="107"/>
      <c r="H44" s="107"/>
      <c r="I44" s="107"/>
      <c r="J44" s="107"/>
      <c r="K44" s="194"/>
      <c r="L44" s="107"/>
    </row>
    <row r="45" spans="1:12" x14ac:dyDescent="0.25">
      <c r="A45" s="107"/>
      <c r="B45" s="193"/>
      <c r="C45" s="221"/>
      <c r="D45" s="107"/>
      <c r="E45" s="107"/>
      <c r="F45" s="107"/>
      <c r="G45" s="107"/>
      <c r="H45" s="107"/>
      <c r="I45" s="107"/>
      <c r="J45" s="107"/>
      <c r="K45" s="194"/>
      <c r="L45" s="107"/>
    </row>
    <row r="46" spans="1:12" x14ac:dyDescent="0.25">
      <c r="A46" s="107"/>
      <c r="B46" s="193"/>
      <c r="C46" s="221"/>
      <c r="D46" s="107"/>
      <c r="E46" s="107"/>
      <c r="F46" s="107"/>
      <c r="G46" s="107"/>
      <c r="H46" s="107"/>
      <c r="I46" s="107"/>
      <c r="J46" s="107"/>
      <c r="K46" s="194"/>
      <c r="L46" s="107"/>
    </row>
    <row r="47" spans="1:12" x14ac:dyDescent="0.25">
      <c r="A47" s="107"/>
      <c r="B47" s="193"/>
      <c r="C47" s="221"/>
      <c r="D47" s="107"/>
      <c r="E47" s="107"/>
      <c r="F47" s="107"/>
      <c r="G47" s="107"/>
      <c r="H47" s="107"/>
      <c r="I47" s="107"/>
      <c r="J47" s="107"/>
      <c r="K47" s="194"/>
      <c r="L47" s="107"/>
    </row>
  </sheetData>
  <dataValidations count="5">
    <dataValidation type="list" allowBlank="1" showInputMessage="1" showErrorMessage="1" sqref="G2:G1048576">
      <formula1>status</formula1>
    </dataValidation>
    <dataValidation type="list" allowBlank="1" showInputMessage="1" showErrorMessage="1" sqref="I2:I1048576">
      <formula1>primary</formula1>
    </dataValidation>
    <dataValidation type="list" allowBlank="1" showInputMessage="1" showErrorMessage="1" sqref="J2:L1048576">
      <formula1>yesno</formula1>
    </dataValidation>
    <dataValidation type="list" allowBlank="1" showInputMessage="1" showErrorMessage="1" sqref="F2:F1048576">
      <formula1>gender</formula1>
    </dataValidation>
    <dataValidation type="date" operator="greaterThan" allowBlank="1" showInputMessage="1" showErrorMessage="1" sqref="C2:C1048576">
      <formula1>34700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Metadata!$C$5:$C$18</xm:f>
          </x14:formula1>
          <xm:sqref>E2:E1048576</xm:sqref>
        </x14:dataValidation>
        <x14:dataValidation type="list" allowBlank="1" showInputMessage="1" showErrorMessage="1">
          <x14:formula1>
            <xm:f>Metadata!$E$3:$E$8</xm:f>
          </x14:formula1>
          <xm:sqref>H2:H1048576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39997558519241921"/>
  </sheetPr>
  <dimension ref="A1:AC63"/>
  <sheetViews>
    <sheetView topLeftCell="I41" zoomScale="90" zoomScaleNormal="90" workbookViewId="0">
      <selection activeCell="P61" sqref="P61:AB62"/>
    </sheetView>
  </sheetViews>
  <sheetFormatPr defaultColWidth="8.90625" defaultRowHeight="14.4" x14ac:dyDescent="0.3"/>
  <cols>
    <col min="1" max="1" width="10.36328125" style="1" customWidth="1"/>
    <col min="2" max="3" width="8.90625" style="1"/>
    <col min="4" max="4" width="7.08984375" style="1" customWidth="1"/>
    <col min="5" max="5" width="10.08984375" style="1" customWidth="1"/>
    <col min="6" max="9" width="8.90625" style="1"/>
    <col min="10" max="10" width="12.90625" style="1" customWidth="1"/>
    <col min="11" max="12" width="8.90625" style="1"/>
    <col min="13" max="13" width="9.54296875" style="1" customWidth="1"/>
    <col min="14" max="14" width="6.81640625" style="1" customWidth="1"/>
    <col min="15" max="21" width="8.90625" style="1"/>
    <col min="22" max="22" width="0.453125" style="1" customWidth="1"/>
    <col min="23" max="16384" width="8.90625" style="1"/>
  </cols>
  <sheetData>
    <row r="1" spans="1:29" ht="15.6" x14ac:dyDescent="0.3">
      <c r="A1" s="9"/>
      <c r="B1" s="245" t="s">
        <v>179</v>
      </c>
      <c r="C1" s="245"/>
      <c r="D1" s="245"/>
      <c r="E1" s="245"/>
      <c r="F1" s="245"/>
      <c r="G1" s="245"/>
      <c r="H1" s="245"/>
      <c r="I1" s="245"/>
      <c r="J1" s="245"/>
      <c r="K1" s="245"/>
      <c r="L1" s="245"/>
      <c r="M1" s="9"/>
      <c r="N1" s="9"/>
      <c r="O1" s="10"/>
      <c r="P1" s="124"/>
      <c r="Q1" s="246" t="s">
        <v>28</v>
      </c>
      <c r="R1" s="246"/>
      <c r="S1" s="246"/>
      <c r="T1" s="246"/>
      <c r="U1" s="246"/>
      <c r="V1" s="246"/>
      <c r="W1" s="246"/>
      <c r="X1" s="246"/>
      <c r="Y1" s="246"/>
      <c r="Z1" s="246"/>
      <c r="AA1" s="246"/>
      <c r="AB1" s="124"/>
      <c r="AC1" s="10"/>
    </row>
    <row r="2" spans="1:29" ht="15.6" x14ac:dyDescent="0.3">
      <c r="A2" s="9"/>
      <c r="B2" s="245"/>
      <c r="C2" s="245"/>
      <c r="D2" s="245"/>
      <c r="E2" s="245"/>
      <c r="F2" s="245"/>
      <c r="G2" s="245"/>
      <c r="H2" s="245"/>
      <c r="I2" s="245"/>
      <c r="J2" s="245"/>
      <c r="K2" s="245"/>
      <c r="L2" s="245"/>
      <c r="M2" s="9"/>
      <c r="N2" s="9"/>
      <c r="O2" s="10"/>
      <c r="P2" s="124"/>
      <c r="Q2" s="246"/>
      <c r="R2" s="246"/>
      <c r="S2" s="246"/>
      <c r="T2" s="246"/>
      <c r="U2" s="246"/>
      <c r="V2" s="246"/>
      <c r="W2" s="246"/>
      <c r="X2" s="246"/>
      <c r="Y2" s="246"/>
      <c r="Z2" s="246"/>
      <c r="AA2" s="246"/>
      <c r="AB2" s="124"/>
      <c r="AC2" s="10"/>
    </row>
    <row r="3" spans="1:29" ht="45" customHeight="1" x14ac:dyDescent="0.3">
      <c r="A3" s="9"/>
      <c r="B3" s="9"/>
      <c r="C3" s="9"/>
      <c r="D3" s="9"/>
      <c r="E3" s="9"/>
      <c r="F3" s="9"/>
      <c r="G3" s="9"/>
      <c r="H3" s="9"/>
      <c r="I3" s="9"/>
      <c r="J3" s="9"/>
      <c r="K3" s="9"/>
      <c r="L3" s="9"/>
      <c r="M3" s="9"/>
      <c r="N3" s="9"/>
      <c r="O3" s="10"/>
      <c r="P3" s="124"/>
      <c r="Q3" s="124"/>
      <c r="R3" s="124"/>
      <c r="S3" s="124"/>
      <c r="T3" s="124"/>
      <c r="U3" s="124"/>
      <c r="V3" s="124"/>
      <c r="W3" s="124"/>
      <c r="X3" s="124"/>
      <c r="Y3" s="124"/>
      <c r="Z3" s="124"/>
      <c r="AA3" s="124"/>
      <c r="AB3" s="124"/>
      <c r="AC3" s="10"/>
    </row>
    <row r="4" spans="1:29" ht="15.6" x14ac:dyDescent="0.3">
      <c r="A4" s="9"/>
      <c r="B4" s="9"/>
      <c r="C4" s="9"/>
      <c r="D4" s="9"/>
      <c r="E4" s="9"/>
      <c r="F4" s="9"/>
      <c r="G4" s="9"/>
      <c r="H4" s="9"/>
      <c r="I4" s="9"/>
      <c r="J4" s="9"/>
      <c r="K4" s="9"/>
      <c r="L4" s="9"/>
      <c r="M4" s="9"/>
      <c r="N4" s="9"/>
      <c r="O4" s="10"/>
      <c r="P4" s="124"/>
      <c r="Q4" s="124"/>
      <c r="R4" s="124"/>
      <c r="S4" s="124"/>
      <c r="T4" s="124"/>
      <c r="U4" s="124"/>
      <c r="V4" s="124"/>
      <c r="W4" s="124"/>
      <c r="X4" s="124"/>
      <c r="Y4" s="124"/>
      <c r="Z4" s="124"/>
      <c r="AA4" s="124"/>
      <c r="AB4" s="124"/>
      <c r="AC4" s="10"/>
    </row>
    <row r="5" spans="1:29" x14ac:dyDescent="0.3">
      <c r="A5" s="9"/>
      <c r="B5" s="9"/>
      <c r="C5" s="9"/>
      <c r="D5" s="9"/>
      <c r="E5" s="9"/>
      <c r="F5" s="9"/>
      <c r="G5" s="9"/>
      <c r="H5" s="9"/>
      <c r="I5" s="9"/>
      <c r="J5" s="9"/>
      <c r="K5" s="9"/>
      <c r="L5" s="9"/>
      <c r="M5" s="9"/>
      <c r="N5" s="9"/>
      <c r="O5" s="10"/>
      <c r="P5" s="247" t="s">
        <v>27</v>
      </c>
      <c r="Q5" s="247"/>
      <c r="R5" s="247"/>
      <c r="S5" s="247"/>
      <c r="T5" s="247"/>
      <c r="U5" s="247"/>
      <c r="V5" s="247"/>
      <c r="W5" s="247"/>
      <c r="X5" s="247"/>
      <c r="Y5" s="247"/>
      <c r="Z5" s="247"/>
      <c r="AA5" s="247"/>
      <c r="AB5" s="247"/>
      <c r="AC5" s="10"/>
    </row>
    <row r="6" spans="1:29" x14ac:dyDescent="0.3">
      <c r="A6" s="9"/>
      <c r="B6" s="9"/>
      <c r="C6" s="9"/>
      <c r="D6" s="9"/>
      <c r="E6" s="9"/>
      <c r="F6" s="9"/>
      <c r="G6" s="9"/>
      <c r="H6" s="9"/>
      <c r="I6" s="9"/>
      <c r="J6" s="9"/>
      <c r="K6" s="9"/>
      <c r="L6" s="9"/>
      <c r="M6" s="9"/>
      <c r="N6" s="9"/>
      <c r="O6" s="10"/>
      <c r="P6" s="247"/>
      <c r="Q6" s="247"/>
      <c r="R6" s="247"/>
      <c r="S6" s="247"/>
      <c r="T6" s="247"/>
      <c r="U6" s="247"/>
      <c r="V6" s="247"/>
      <c r="W6" s="247"/>
      <c r="X6" s="247"/>
      <c r="Y6" s="247"/>
      <c r="Z6" s="247"/>
      <c r="AA6" s="247"/>
      <c r="AB6" s="247"/>
      <c r="AC6" s="10"/>
    </row>
    <row r="7" spans="1:29" ht="15" x14ac:dyDescent="0.3">
      <c r="A7" s="9"/>
      <c r="B7" s="9"/>
      <c r="C7" s="9"/>
      <c r="D7" s="9"/>
      <c r="E7" s="9"/>
      <c r="F7" s="9"/>
      <c r="G7" s="9"/>
      <c r="H7" s="9"/>
      <c r="I7" s="9"/>
      <c r="J7" s="9"/>
      <c r="K7" s="9"/>
      <c r="L7" s="9"/>
      <c r="M7" s="9"/>
      <c r="N7" s="9"/>
      <c r="O7" s="10"/>
      <c r="P7" s="249" t="s">
        <v>237</v>
      </c>
      <c r="Q7" s="250"/>
      <c r="R7" s="250"/>
      <c r="S7" s="250"/>
      <c r="T7" s="250"/>
      <c r="U7" s="251"/>
      <c r="V7" s="178"/>
      <c r="W7" s="249" t="s">
        <v>238</v>
      </c>
      <c r="X7" s="250"/>
      <c r="Y7" s="250"/>
      <c r="Z7" s="250"/>
      <c r="AA7" s="250"/>
      <c r="AB7" s="251"/>
      <c r="AC7" s="10"/>
    </row>
    <row r="8" spans="1:29" ht="15" x14ac:dyDescent="0.3">
      <c r="A8" s="9"/>
      <c r="B8" s="9"/>
      <c r="C8" s="9"/>
      <c r="D8" s="9"/>
      <c r="E8" s="9"/>
      <c r="F8" s="9"/>
      <c r="G8" s="9"/>
      <c r="H8" s="9"/>
      <c r="I8" s="9"/>
      <c r="J8" s="9"/>
      <c r="K8" s="9"/>
      <c r="L8" s="9"/>
      <c r="M8" s="9"/>
      <c r="N8" s="9"/>
      <c r="O8" s="10"/>
      <c r="P8" s="275"/>
      <c r="Q8" s="276"/>
      <c r="R8" s="276"/>
      <c r="S8" s="276"/>
      <c r="T8" s="276"/>
      <c r="U8" s="277"/>
      <c r="V8" s="179"/>
      <c r="W8" s="275"/>
      <c r="X8" s="276"/>
      <c r="Y8" s="276"/>
      <c r="Z8" s="276"/>
      <c r="AA8" s="276"/>
      <c r="AB8" s="277"/>
      <c r="AC8" s="10"/>
    </row>
    <row r="9" spans="1:29" ht="15" x14ac:dyDescent="0.3">
      <c r="A9" s="9"/>
      <c r="B9" s="9"/>
      <c r="C9" s="9"/>
      <c r="D9" s="9"/>
      <c r="E9" s="9"/>
      <c r="F9" s="9"/>
      <c r="G9" s="9"/>
      <c r="H9" s="9"/>
      <c r="I9" s="9"/>
      <c r="J9" s="9"/>
      <c r="K9" s="9"/>
      <c r="L9" s="9"/>
      <c r="M9" s="9"/>
      <c r="N9" s="9"/>
      <c r="O9" s="10"/>
      <c r="P9" s="252"/>
      <c r="Q9" s="253"/>
      <c r="R9" s="253"/>
      <c r="S9" s="253"/>
      <c r="T9" s="253"/>
      <c r="U9" s="254"/>
      <c r="V9" s="180"/>
      <c r="W9" s="252"/>
      <c r="X9" s="253"/>
      <c r="Y9" s="253"/>
      <c r="Z9" s="253"/>
      <c r="AA9" s="253"/>
      <c r="AB9" s="254"/>
      <c r="AC9" s="10"/>
    </row>
    <row r="10" spans="1:29" ht="15" x14ac:dyDescent="0.3">
      <c r="A10" s="9"/>
      <c r="B10" s="9"/>
      <c r="C10" s="9"/>
      <c r="D10" s="9"/>
      <c r="E10" s="9"/>
      <c r="F10" s="9"/>
      <c r="G10" s="9"/>
      <c r="H10" s="9"/>
      <c r="I10" s="9"/>
      <c r="J10" s="9"/>
      <c r="K10" s="9"/>
      <c r="L10" s="9"/>
      <c r="M10" s="9"/>
      <c r="N10" s="9"/>
      <c r="O10" s="10"/>
      <c r="P10" s="249" t="s">
        <v>239</v>
      </c>
      <c r="Q10" s="250"/>
      <c r="R10" s="250"/>
      <c r="S10" s="250"/>
      <c r="T10" s="250"/>
      <c r="U10" s="251"/>
      <c r="V10" s="178"/>
      <c r="W10" s="249" t="s">
        <v>241</v>
      </c>
      <c r="X10" s="250"/>
      <c r="Y10" s="250"/>
      <c r="Z10" s="250"/>
      <c r="AA10" s="250"/>
      <c r="AB10" s="251"/>
      <c r="AC10" s="10"/>
    </row>
    <row r="11" spans="1:29" ht="15" x14ac:dyDescent="0.3">
      <c r="A11" s="9"/>
      <c r="B11" s="9"/>
      <c r="C11" s="9"/>
      <c r="D11" s="9"/>
      <c r="E11" s="9"/>
      <c r="F11" s="9"/>
      <c r="G11" s="9"/>
      <c r="H11" s="9"/>
      <c r="I11" s="9"/>
      <c r="J11" s="9"/>
      <c r="K11" s="9"/>
      <c r="L11" s="9"/>
      <c r="M11" s="9"/>
      <c r="N11" s="9"/>
      <c r="O11" s="10"/>
      <c r="P11" s="275"/>
      <c r="Q11" s="276"/>
      <c r="R11" s="276"/>
      <c r="S11" s="276"/>
      <c r="T11" s="276"/>
      <c r="U11" s="277"/>
      <c r="V11" s="179"/>
      <c r="W11" s="275"/>
      <c r="X11" s="276"/>
      <c r="Y11" s="276"/>
      <c r="Z11" s="276"/>
      <c r="AA11" s="276"/>
      <c r="AB11" s="277"/>
      <c r="AC11" s="10"/>
    </row>
    <row r="12" spans="1:29" ht="15" x14ac:dyDescent="0.3">
      <c r="A12" s="9"/>
      <c r="B12" s="9"/>
      <c r="C12" s="9"/>
      <c r="D12" s="9"/>
      <c r="E12" s="9"/>
      <c r="F12" s="9"/>
      <c r="G12" s="9"/>
      <c r="H12" s="9"/>
      <c r="I12" s="9"/>
      <c r="J12" s="9"/>
      <c r="K12" s="9"/>
      <c r="L12" s="9"/>
      <c r="M12" s="9"/>
      <c r="N12" s="9"/>
      <c r="O12" s="10"/>
      <c r="P12" s="252"/>
      <c r="Q12" s="253"/>
      <c r="R12" s="253"/>
      <c r="S12" s="253"/>
      <c r="T12" s="253"/>
      <c r="U12" s="254"/>
      <c r="V12" s="180"/>
      <c r="W12" s="252"/>
      <c r="X12" s="253"/>
      <c r="Y12" s="253"/>
      <c r="Z12" s="253"/>
      <c r="AA12" s="253"/>
      <c r="AB12" s="254"/>
      <c r="AC12" s="10"/>
    </row>
    <row r="13" spans="1:29" ht="15" x14ac:dyDescent="0.3">
      <c r="A13" s="9"/>
      <c r="B13" s="9"/>
      <c r="C13" s="9"/>
      <c r="D13" s="9"/>
      <c r="E13" s="9"/>
      <c r="F13" s="9"/>
      <c r="G13" s="9"/>
      <c r="H13" s="9"/>
      <c r="I13" s="9"/>
      <c r="J13" s="9"/>
      <c r="K13" s="9"/>
      <c r="L13" s="9"/>
      <c r="M13" s="9"/>
      <c r="N13" s="9"/>
      <c r="O13" s="10"/>
      <c r="P13" s="256" t="s">
        <v>240</v>
      </c>
      <c r="Q13" s="256"/>
      <c r="R13" s="256"/>
      <c r="S13" s="256"/>
      <c r="T13" s="256"/>
      <c r="U13" s="256"/>
      <c r="V13" s="181"/>
      <c r="W13" s="256" t="s">
        <v>242</v>
      </c>
      <c r="X13" s="256"/>
      <c r="Y13" s="256"/>
      <c r="Z13" s="256"/>
      <c r="AA13" s="256"/>
      <c r="AB13" s="256"/>
      <c r="AC13" s="10"/>
    </row>
    <row r="14" spans="1:29" ht="15" x14ac:dyDescent="0.3">
      <c r="A14" s="9"/>
      <c r="B14" s="9"/>
      <c r="C14" s="9"/>
      <c r="D14" s="9"/>
      <c r="E14" s="9"/>
      <c r="F14" s="9"/>
      <c r="G14" s="9"/>
      <c r="H14" s="9"/>
      <c r="I14" s="9"/>
      <c r="J14" s="9"/>
      <c r="K14" s="9"/>
      <c r="L14" s="9"/>
      <c r="M14" s="9"/>
      <c r="N14" s="9"/>
      <c r="O14" s="10"/>
      <c r="P14" s="256"/>
      <c r="Q14" s="256"/>
      <c r="R14" s="256"/>
      <c r="S14" s="256"/>
      <c r="T14" s="256"/>
      <c r="U14" s="256"/>
      <c r="V14" s="181"/>
      <c r="W14" s="256"/>
      <c r="X14" s="256"/>
      <c r="Y14" s="256"/>
      <c r="Z14" s="256"/>
      <c r="AA14" s="256"/>
      <c r="AB14" s="256"/>
      <c r="AC14" s="10"/>
    </row>
    <row r="15" spans="1:29" ht="15" x14ac:dyDescent="0.3">
      <c r="A15" s="9"/>
      <c r="B15" s="9"/>
      <c r="C15" s="9"/>
      <c r="D15" s="9"/>
      <c r="E15" s="9"/>
      <c r="F15" s="9"/>
      <c r="G15" s="9"/>
      <c r="H15" s="9"/>
      <c r="I15" s="9"/>
      <c r="J15" s="9"/>
      <c r="K15" s="9"/>
      <c r="L15" s="9"/>
      <c r="M15" s="9"/>
      <c r="N15" s="9"/>
      <c r="O15" s="10"/>
      <c r="P15" s="256"/>
      <c r="Q15" s="256"/>
      <c r="R15" s="256"/>
      <c r="S15" s="256"/>
      <c r="T15" s="256"/>
      <c r="U15" s="256"/>
      <c r="V15" s="181"/>
      <c r="W15" s="256"/>
      <c r="X15" s="256"/>
      <c r="Y15" s="256"/>
      <c r="Z15" s="256"/>
      <c r="AA15" s="256"/>
      <c r="AB15" s="256"/>
      <c r="AC15" s="10"/>
    </row>
    <row r="16" spans="1:29" ht="15.6" x14ac:dyDescent="0.3">
      <c r="A16" s="9"/>
      <c r="B16" s="9"/>
      <c r="C16" s="9"/>
      <c r="D16" s="9"/>
      <c r="E16" s="9"/>
      <c r="F16" s="9"/>
      <c r="G16" s="9"/>
      <c r="H16" s="9"/>
      <c r="I16" s="9"/>
      <c r="J16" s="9"/>
      <c r="K16" s="9"/>
      <c r="L16" s="9"/>
      <c r="M16" s="9"/>
      <c r="N16" s="9"/>
      <c r="O16" s="10"/>
      <c r="P16" s="125"/>
      <c r="Q16" s="125"/>
      <c r="R16" s="125"/>
      <c r="S16" s="125"/>
      <c r="T16" s="125"/>
      <c r="U16" s="125"/>
      <c r="V16" s="182"/>
      <c r="W16" s="125"/>
      <c r="X16" s="125"/>
      <c r="Y16" s="125"/>
      <c r="Z16" s="125"/>
      <c r="AA16" s="125"/>
      <c r="AB16" s="125"/>
      <c r="AC16" s="10"/>
    </row>
    <row r="17" spans="1:29" ht="15.6" x14ac:dyDescent="0.3">
      <c r="A17" s="9"/>
      <c r="B17" s="9"/>
      <c r="C17" s="9"/>
      <c r="D17" s="9"/>
      <c r="E17" s="9"/>
      <c r="F17" s="9"/>
      <c r="G17" s="9"/>
      <c r="H17" s="9"/>
      <c r="I17" s="9"/>
      <c r="J17" s="9"/>
      <c r="K17" s="9"/>
      <c r="L17" s="9"/>
      <c r="M17" s="9"/>
      <c r="N17" s="9"/>
      <c r="O17" s="10"/>
      <c r="P17" s="125"/>
      <c r="Q17" s="125"/>
      <c r="R17" s="125"/>
      <c r="S17" s="125"/>
      <c r="T17" s="125"/>
      <c r="U17" s="125"/>
      <c r="V17" s="182"/>
      <c r="W17" s="125"/>
      <c r="X17" s="125"/>
      <c r="Y17" s="125"/>
      <c r="Z17" s="125"/>
      <c r="AA17" s="125"/>
      <c r="AB17" s="125"/>
      <c r="AC17" s="10"/>
    </row>
    <row r="18" spans="1:29" ht="15" x14ac:dyDescent="0.3">
      <c r="A18" s="9"/>
      <c r="B18" s="9"/>
      <c r="C18" s="9"/>
      <c r="D18" s="9"/>
      <c r="E18" s="9"/>
      <c r="F18" s="9"/>
      <c r="G18" s="9"/>
      <c r="H18" s="9"/>
      <c r="I18" s="9"/>
      <c r="J18" s="9"/>
      <c r="K18" s="9"/>
      <c r="L18" s="9"/>
      <c r="M18" s="9"/>
      <c r="N18" s="9"/>
      <c r="O18" s="10"/>
      <c r="P18" s="248" t="s">
        <v>26</v>
      </c>
      <c r="Q18" s="248"/>
      <c r="R18" s="248"/>
      <c r="S18" s="248"/>
      <c r="T18" s="248"/>
      <c r="U18" s="248"/>
      <c r="V18" s="183"/>
      <c r="W18" s="248" t="s">
        <v>25</v>
      </c>
      <c r="X18" s="248"/>
      <c r="Y18" s="248"/>
      <c r="Z18" s="248"/>
      <c r="AA18" s="248"/>
      <c r="AB18" s="248"/>
      <c r="AC18" s="10"/>
    </row>
    <row r="19" spans="1:29" ht="15" x14ac:dyDescent="0.3">
      <c r="A19" s="9"/>
      <c r="B19" s="9"/>
      <c r="C19" s="9"/>
      <c r="D19" s="9"/>
      <c r="E19" s="9"/>
      <c r="F19" s="9"/>
      <c r="G19" s="9"/>
      <c r="H19" s="9"/>
      <c r="I19" s="9"/>
      <c r="J19" s="9"/>
      <c r="K19" s="9"/>
      <c r="L19" s="9"/>
      <c r="M19" s="9"/>
      <c r="N19" s="9"/>
      <c r="O19" s="10"/>
      <c r="P19" s="248"/>
      <c r="Q19" s="248"/>
      <c r="R19" s="248"/>
      <c r="S19" s="248"/>
      <c r="T19" s="248"/>
      <c r="U19" s="248"/>
      <c r="V19" s="183"/>
      <c r="W19" s="248"/>
      <c r="X19" s="248"/>
      <c r="Y19" s="248"/>
      <c r="Z19" s="248"/>
      <c r="AA19" s="248"/>
      <c r="AB19" s="248"/>
      <c r="AC19" s="10"/>
    </row>
    <row r="20" spans="1:29" ht="15" x14ac:dyDescent="0.3">
      <c r="A20" s="9"/>
      <c r="B20" s="9"/>
      <c r="C20" s="9"/>
      <c r="D20" s="9"/>
      <c r="E20" s="9"/>
      <c r="F20" s="9"/>
      <c r="G20" s="9"/>
      <c r="H20" s="9"/>
      <c r="I20" s="9"/>
      <c r="J20" s="9"/>
      <c r="K20" s="9"/>
      <c r="L20" s="9"/>
      <c r="M20" s="9"/>
      <c r="N20" s="9"/>
      <c r="O20" s="10"/>
      <c r="P20" s="249"/>
      <c r="Q20" s="250"/>
      <c r="R20" s="251"/>
      <c r="S20" s="249"/>
      <c r="T20" s="250"/>
      <c r="U20" s="251"/>
      <c r="V20" s="184"/>
      <c r="W20" s="249"/>
      <c r="X20" s="250"/>
      <c r="Y20" s="251"/>
      <c r="Z20" s="249"/>
      <c r="AA20" s="250"/>
      <c r="AB20" s="251"/>
      <c r="AC20" s="10"/>
    </row>
    <row r="21" spans="1:29" ht="15" x14ac:dyDescent="0.3">
      <c r="A21" s="9"/>
      <c r="B21" s="9"/>
      <c r="C21" s="9"/>
      <c r="D21" s="9"/>
      <c r="E21" s="9"/>
      <c r="F21" s="9"/>
      <c r="G21" s="9"/>
      <c r="H21" s="9"/>
      <c r="I21" s="9"/>
      <c r="J21" s="9"/>
      <c r="K21" s="9"/>
      <c r="L21" s="9"/>
      <c r="M21" s="9"/>
      <c r="N21" s="9"/>
      <c r="O21" s="10"/>
      <c r="P21" s="252"/>
      <c r="Q21" s="253"/>
      <c r="R21" s="254"/>
      <c r="S21" s="252"/>
      <c r="T21" s="253"/>
      <c r="U21" s="254"/>
      <c r="V21" s="184"/>
      <c r="W21" s="252"/>
      <c r="X21" s="253"/>
      <c r="Y21" s="254"/>
      <c r="Z21" s="252"/>
      <c r="AA21" s="253"/>
      <c r="AB21" s="254"/>
      <c r="AC21" s="10"/>
    </row>
    <row r="22" spans="1:29" ht="15" x14ac:dyDescent="0.3">
      <c r="A22" s="9"/>
      <c r="B22" s="9"/>
      <c r="C22" s="9"/>
      <c r="D22" s="9"/>
      <c r="E22" s="9"/>
      <c r="F22" s="9"/>
      <c r="G22" s="9"/>
      <c r="H22" s="9"/>
      <c r="I22" s="9"/>
      <c r="J22" s="9"/>
      <c r="K22" s="9"/>
      <c r="L22" s="9"/>
      <c r="M22" s="9"/>
      <c r="N22" s="9"/>
      <c r="O22" s="10"/>
      <c r="P22" s="249"/>
      <c r="Q22" s="250"/>
      <c r="R22" s="251"/>
      <c r="S22" s="249"/>
      <c r="T22" s="250"/>
      <c r="U22" s="251"/>
      <c r="V22" s="184"/>
      <c r="W22" s="249"/>
      <c r="X22" s="250"/>
      <c r="Y22" s="251"/>
      <c r="Z22" s="249"/>
      <c r="AA22" s="250"/>
      <c r="AB22" s="251"/>
      <c r="AC22" s="10"/>
    </row>
    <row r="23" spans="1:29" ht="15" x14ac:dyDescent="0.3">
      <c r="A23" s="9"/>
      <c r="B23" s="9"/>
      <c r="C23" s="9"/>
      <c r="D23" s="9"/>
      <c r="E23" s="9"/>
      <c r="F23" s="9"/>
      <c r="G23" s="9"/>
      <c r="H23" s="9"/>
      <c r="I23" s="9"/>
      <c r="J23" s="9"/>
      <c r="K23" s="9"/>
      <c r="L23" s="9"/>
      <c r="M23" s="9"/>
      <c r="N23" s="9"/>
      <c r="O23" s="10"/>
      <c r="P23" s="252"/>
      <c r="Q23" s="253"/>
      <c r="R23" s="254"/>
      <c r="S23" s="252"/>
      <c r="T23" s="253"/>
      <c r="U23" s="254"/>
      <c r="V23" s="184"/>
      <c r="W23" s="252"/>
      <c r="X23" s="253"/>
      <c r="Y23" s="254"/>
      <c r="Z23" s="252"/>
      <c r="AA23" s="253"/>
      <c r="AB23" s="254"/>
      <c r="AC23" s="10"/>
    </row>
    <row r="24" spans="1:29" ht="15" x14ac:dyDescent="0.3">
      <c r="A24" s="9"/>
      <c r="B24" s="9"/>
      <c r="C24" s="9"/>
      <c r="D24" s="9"/>
      <c r="E24" s="9"/>
      <c r="F24" s="9"/>
      <c r="G24" s="9"/>
      <c r="H24" s="9"/>
      <c r="I24" s="9"/>
      <c r="J24" s="9"/>
      <c r="K24" s="9"/>
      <c r="L24" s="9"/>
      <c r="M24" s="9"/>
      <c r="N24" s="9"/>
      <c r="O24" s="10"/>
      <c r="P24" s="248" t="s">
        <v>24</v>
      </c>
      <c r="Q24" s="248"/>
      <c r="R24" s="248"/>
      <c r="S24" s="248"/>
      <c r="T24" s="248"/>
      <c r="U24" s="248"/>
      <c r="V24" s="184"/>
      <c r="W24" s="248" t="s">
        <v>23</v>
      </c>
      <c r="X24" s="248"/>
      <c r="Y24" s="248"/>
      <c r="Z24" s="248"/>
      <c r="AA24" s="248"/>
      <c r="AB24" s="248"/>
      <c r="AC24" s="10"/>
    </row>
    <row r="25" spans="1:29" ht="15" x14ac:dyDescent="0.3">
      <c r="A25" s="9"/>
      <c r="B25" s="9"/>
      <c r="C25" s="9"/>
      <c r="D25" s="9"/>
      <c r="E25" s="9"/>
      <c r="F25" s="9"/>
      <c r="G25" s="9"/>
      <c r="H25" s="9"/>
      <c r="I25" s="9"/>
      <c r="J25" s="9"/>
      <c r="K25" s="9"/>
      <c r="L25" s="9"/>
      <c r="M25" s="9"/>
      <c r="N25" s="9"/>
      <c r="O25" s="10"/>
      <c r="P25" s="248"/>
      <c r="Q25" s="248"/>
      <c r="R25" s="248"/>
      <c r="S25" s="248"/>
      <c r="T25" s="248"/>
      <c r="U25" s="248"/>
      <c r="V25" s="184"/>
      <c r="W25" s="248"/>
      <c r="X25" s="248"/>
      <c r="Y25" s="248"/>
      <c r="Z25" s="248"/>
      <c r="AA25" s="248"/>
      <c r="AB25" s="248"/>
      <c r="AC25" s="10"/>
    </row>
    <row r="26" spans="1:29" ht="15" x14ac:dyDescent="0.3">
      <c r="A26" s="9"/>
      <c r="B26" s="9"/>
      <c r="C26" s="9"/>
      <c r="D26" s="9"/>
      <c r="E26" s="9"/>
      <c r="F26" s="9"/>
      <c r="G26" s="9"/>
      <c r="H26" s="9"/>
      <c r="I26" s="9"/>
      <c r="J26" s="9"/>
      <c r="K26" s="9"/>
      <c r="L26" s="9"/>
      <c r="M26" s="9"/>
      <c r="N26" s="9"/>
      <c r="O26" s="10"/>
      <c r="P26" s="249"/>
      <c r="Q26" s="250"/>
      <c r="R26" s="251"/>
      <c r="S26" s="249"/>
      <c r="T26" s="250"/>
      <c r="U26" s="251"/>
      <c r="V26" s="184"/>
      <c r="W26" s="249"/>
      <c r="X26" s="250"/>
      <c r="Y26" s="251"/>
      <c r="Z26" s="249"/>
      <c r="AA26" s="250"/>
      <c r="AB26" s="251"/>
      <c r="AC26" s="10"/>
    </row>
    <row r="27" spans="1:29" ht="15" x14ac:dyDescent="0.3">
      <c r="A27" s="9"/>
      <c r="B27" s="9"/>
      <c r="C27" s="9"/>
      <c r="D27" s="9"/>
      <c r="E27" s="9"/>
      <c r="F27" s="9"/>
      <c r="G27" s="9"/>
      <c r="H27" s="9"/>
      <c r="I27" s="9"/>
      <c r="J27" s="9"/>
      <c r="K27" s="9"/>
      <c r="L27" s="9"/>
      <c r="M27" s="9"/>
      <c r="N27" s="9"/>
      <c r="O27" s="10"/>
      <c r="P27" s="252"/>
      <c r="Q27" s="253"/>
      <c r="R27" s="254"/>
      <c r="S27" s="252"/>
      <c r="T27" s="253"/>
      <c r="U27" s="254"/>
      <c r="V27" s="184"/>
      <c r="W27" s="252"/>
      <c r="X27" s="253"/>
      <c r="Y27" s="254"/>
      <c r="Z27" s="252"/>
      <c r="AA27" s="253"/>
      <c r="AB27" s="254"/>
      <c r="AC27" s="10"/>
    </row>
    <row r="28" spans="1:29" ht="15" x14ac:dyDescent="0.3">
      <c r="A28" s="9"/>
      <c r="B28" s="9"/>
      <c r="C28" s="9"/>
      <c r="D28" s="9"/>
      <c r="E28" s="9"/>
      <c r="F28" s="9"/>
      <c r="G28" s="9"/>
      <c r="H28" s="9"/>
      <c r="I28" s="9"/>
      <c r="J28" s="9"/>
      <c r="K28" s="9"/>
      <c r="L28" s="9"/>
      <c r="M28" s="9"/>
      <c r="N28" s="9"/>
      <c r="O28" s="10"/>
      <c r="P28" s="249"/>
      <c r="Q28" s="250"/>
      <c r="R28" s="251"/>
      <c r="S28" s="249"/>
      <c r="T28" s="250"/>
      <c r="U28" s="251"/>
      <c r="V28" s="184"/>
      <c r="W28" s="249"/>
      <c r="X28" s="250"/>
      <c r="Y28" s="251"/>
      <c r="Z28" s="249"/>
      <c r="AA28" s="250"/>
      <c r="AB28" s="251"/>
      <c r="AC28" s="10"/>
    </row>
    <row r="29" spans="1:29" ht="15" x14ac:dyDescent="0.3">
      <c r="A29" s="9"/>
      <c r="B29" s="9"/>
      <c r="C29" s="9"/>
      <c r="D29" s="9"/>
      <c r="E29" s="9"/>
      <c r="F29" s="9"/>
      <c r="G29" s="9"/>
      <c r="H29" s="9"/>
      <c r="I29" s="9"/>
      <c r="J29" s="9"/>
      <c r="K29" s="9"/>
      <c r="L29" s="9"/>
      <c r="M29" s="9"/>
      <c r="N29" s="9"/>
      <c r="O29" s="10"/>
      <c r="P29" s="252"/>
      <c r="Q29" s="253"/>
      <c r="R29" s="254"/>
      <c r="S29" s="252"/>
      <c r="T29" s="253"/>
      <c r="U29" s="254"/>
      <c r="V29" s="184"/>
      <c r="W29" s="252"/>
      <c r="X29" s="253"/>
      <c r="Y29" s="254"/>
      <c r="Z29" s="252"/>
      <c r="AA29" s="253"/>
      <c r="AB29" s="254"/>
      <c r="AC29" s="10"/>
    </row>
    <row r="30" spans="1:29" ht="15.6" x14ac:dyDescent="0.3">
      <c r="A30" s="9"/>
      <c r="B30" s="9"/>
      <c r="C30" s="9"/>
      <c r="D30" s="9"/>
      <c r="E30" s="9"/>
      <c r="F30" s="9"/>
      <c r="G30" s="9"/>
      <c r="H30" s="9"/>
      <c r="I30" s="9"/>
      <c r="J30" s="9"/>
      <c r="K30" s="9"/>
      <c r="L30" s="9"/>
      <c r="M30" s="9"/>
      <c r="N30" s="9"/>
      <c r="O30" s="10"/>
      <c r="P30" s="124"/>
      <c r="Q30" s="124"/>
      <c r="R30" s="124"/>
      <c r="S30" s="124"/>
      <c r="T30" s="124"/>
      <c r="U30" s="124"/>
      <c r="V30" s="124"/>
      <c r="W30" s="124"/>
      <c r="X30" s="124"/>
      <c r="Y30" s="124"/>
      <c r="Z30" s="124"/>
      <c r="AA30" s="124"/>
      <c r="AB30" s="124"/>
      <c r="AC30" s="10"/>
    </row>
    <row r="31" spans="1:29" ht="15.6" x14ac:dyDescent="0.3">
      <c r="A31" s="9"/>
      <c r="B31" s="9"/>
      <c r="C31" s="9"/>
      <c r="D31" s="9"/>
      <c r="E31" s="9"/>
      <c r="F31" s="9"/>
      <c r="G31" s="9"/>
      <c r="H31" s="9"/>
      <c r="I31" s="9"/>
      <c r="J31" s="9"/>
      <c r="K31" s="9"/>
      <c r="L31" s="9"/>
      <c r="M31" s="9"/>
      <c r="N31" s="264" t="s">
        <v>236</v>
      </c>
      <c r="O31" s="265"/>
      <c r="P31" s="124"/>
      <c r="Q31" s="124"/>
      <c r="R31" s="124"/>
      <c r="S31" s="124"/>
      <c r="T31" s="124"/>
      <c r="U31" s="124"/>
      <c r="V31" s="124"/>
      <c r="W31" s="124"/>
      <c r="X31" s="124"/>
      <c r="Y31" s="124"/>
      <c r="Z31" s="124"/>
      <c r="AA31" s="124"/>
      <c r="AB31" s="124"/>
      <c r="AC31" s="10"/>
    </row>
    <row r="32" spans="1:29" ht="26.25" customHeight="1" x14ac:dyDescent="0.3">
      <c r="A32" s="9"/>
      <c r="B32" s="9"/>
      <c r="C32" s="9"/>
      <c r="D32" s="9"/>
      <c r="E32" s="9"/>
      <c r="F32" s="9"/>
      <c r="G32" s="9"/>
      <c r="H32" s="9"/>
      <c r="I32" s="9"/>
      <c r="J32" s="9"/>
      <c r="K32" s="9"/>
      <c r="L32" s="9"/>
      <c r="M32" s="9"/>
      <c r="N32" s="265"/>
      <c r="O32" s="265"/>
      <c r="P32" s="124"/>
      <c r="Q32" s="124"/>
      <c r="R32" s="124"/>
      <c r="S32" s="124"/>
      <c r="T32" s="124"/>
      <c r="U32" s="124"/>
      <c r="V32" s="124"/>
      <c r="W32" s="124"/>
      <c r="X32" s="124"/>
      <c r="Y32" s="124"/>
      <c r="Z32" s="124"/>
      <c r="AA32" s="124"/>
      <c r="AB32" s="124"/>
      <c r="AC32" s="10"/>
    </row>
    <row r="33" spans="1:29" ht="15.6" x14ac:dyDescent="0.3">
      <c r="A33" s="11"/>
      <c r="B33" s="245" t="s">
        <v>22</v>
      </c>
      <c r="C33" s="245"/>
      <c r="D33" s="245"/>
      <c r="E33" s="245"/>
      <c r="F33" s="245"/>
      <c r="G33" s="245"/>
      <c r="H33" s="245"/>
      <c r="I33" s="245"/>
      <c r="J33" s="245"/>
      <c r="K33" s="245"/>
      <c r="L33" s="245"/>
      <c r="M33" s="11"/>
      <c r="N33" s="265"/>
      <c r="O33" s="265"/>
      <c r="P33" s="126"/>
      <c r="Q33" s="246" t="s">
        <v>21</v>
      </c>
      <c r="R33" s="246"/>
      <c r="S33" s="246"/>
      <c r="T33" s="246"/>
      <c r="U33" s="246"/>
      <c r="V33" s="246"/>
      <c r="W33" s="246"/>
      <c r="X33" s="246"/>
      <c r="Y33" s="246"/>
      <c r="Z33" s="246"/>
      <c r="AA33" s="246"/>
      <c r="AB33" s="126"/>
      <c r="AC33" s="9"/>
    </row>
    <row r="34" spans="1:29" ht="15.6" x14ac:dyDescent="0.3">
      <c r="A34" s="11"/>
      <c r="B34" s="245"/>
      <c r="C34" s="245"/>
      <c r="D34" s="245"/>
      <c r="E34" s="245"/>
      <c r="F34" s="245"/>
      <c r="G34" s="245"/>
      <c r="H34" s="245"/>
      <c r="I34" s="245"/>
      <c r="J34" s="245"/>
      <c r="K34" s="245"/>
      <c r="L34" s="245"/>
      <c r="M34" s="11"/>
      <c r="N34" s="265"/>
      <c r="O34" s="265"/>
      <c r="P34" s="126"/>
      <c r="Q34" s="246"/>
      <c r="R34" s="246"/>
      <c r="S34" s="246"/>
      <c r="T34" s="246"/>
      <c r="U34" s="246"/>
      <c r="V34" s="246"/>
      <c r="W34" s="246"/>
      <c r="X34" s="246"/>
      <c r="Y34" s="246"/>
      <c r="Z34" s="246"/>
      <c r="AA34" s="246"/>
      <c r="AB34" s="126"/>
      <c r="AC34" s="9"/>
    </row>
    <row r="35" spans="1:29" ht="15.6" x14ac:dyDescent="0.3">
      <c r="A35" s="11"/>
      <c r="B35" s="11"/>
      <c r="C35" s="11"/>
      <c r="D35" s="11"/>
      <c r="E35" s="11"/>
      <c r="F35" s="11"/>
      <c r="G35" s="11"/>
      <c r="H35" s="11"/>
      <c r="I35" s="11"/>
      <c r="J35" s="11"/>
      <c r="K35" s="11"/>
      <c r="L35" s="11"/>
      <c r="M35" s="11"/>
      <c r="N35" s="10"/>
      <c r="O35" s="9"/>
      <c r="P35" s="126"/>
      <c r="Q35" s="126"/>
      <c r="R35" s="126"/>
      <c r="S35" s="126"/>
      <c r="T35" s="126"/>
      <c r="U35" s="126"/>
      <c r="V35" s="126"/>
      <c r="W35" s="126"/>
      <c r="X35" s="126"/>
      <c r="Y35" s="126"/>
      <c r="Z35" s="126"/>
      <c r="AA35" s="126"/>
      <c r="AB35" s="126"/>
      <c r="AC35" s="9"/>
    </row>
    <row r="36" spans="1:29" ht="15.6" x14ac:dyDescent="0.3">
      <c r="A36" s="11"/>
      <c r="B36" s="11"/>
      <c r="C36" s="11"/>
      <c r="D36" s="11"/>
      <c r="E36" s="266" t="s">
        <v>166</v>
      </c>
      <c r="F36" s="266"/>
      <c r="G36" s="266"/>
      <c r="H36" s="266"/>
      <c r="I36" s="266"/>
      <c r="J36" s="266"/>
      <c r="K36" s="11"/>
      <c r="L36" s="11"/>
      <c r="M36" s="11"/>
      <c r="N36" s="10"/>
      <c r="O36" s="9"/>
      <c r="P36" s="126"/>
      <c r="Q36" s="126"/>
      <c r="R36" s="126"/>
      <c r="S36" s="126"/>
      <c r="T36" s="126"/>
      <c r="U36" s="126"/>
      <c r="V36" s="126"/>
      <c r="W36" s="126"/>
      <c r="X36" s="126"/>
      <c r="Y36" s="126"/>
      <c r="Z36" s="126"/>
      <c r="AA36" s="126"/>
      <c r="AB36" s="126"/>
      <c r="AC36" s="9"/>
    </row>
    <row r="37" spans="1:29" ht="15" customHeight="1" thickBot="1" x14ac:dyDescent="0.35">
      <c r="A37" s="11"/>
      <c r="B37" s="11"/>
      <c r="C37" s="11"/>
      <c r="D37" s="11"/>
      <c r="E37" s="267"/>
      <c r="F37" s="267"/>
      <c r="G37" s="267"/>
      <c r="H37" s="267"/>
      <c r="I37" s="267"/>
      <c r="J37" s="267"/>
      <c r="K37" s="11"/>
      <c r="L37" s="11"/>
      <c r="M37" s="11"/>
      <c r="N37" s="10"/>
      <c r="O37" s="185"/>
      <c r="P37" s="261" t="s">
        <v>20</v>
      </c>
      <c r="Q37" s="262"/>
      <c r="R37" s="262"/>
      <c r="S37" s="262"/>
      <c r="T37" s="262"/>
      <c r="U37" s="262"/>
      <c r="V37" s="262"/>
      <c r="W37" s="262"/>
      <c r="X37" s="262"/>
      <c r="Y37" s="262"/>
      <c r="Z37" s="262"/>
      <c r="AA37" s="262"/>
      <c r="AB37" s="263"/>
      <c r="AC37" s="9"/>
    </row>
    <row r="38" spans="1:29" ht="14.4" customHeight="1" x14ac:dyDescent="0.3">
      <c r="A38" s="11"/>
      <c r="B38" s="11"/>
      <c r="C38" s="11"/>
      <c r="D38" s="11"/>
      <c r="E38" s="241" t="s">
        <v>147</v>
      </c>
      <c r="F38" s="243" t="s">
        <v>148</v>
      </c>
      <c r="G38" s="243" t="s">
        <v>149</v>
      </c>
      <c r="H38" s="243" t="s">
        <v>150</v>
      </c>
      <c r="I38" s="243" t="s">
        <v>2</v>
      </c>
      <c r="J38" s="243" t="s">
        <v>1</v>
      </c>
      <c r="K38" s="11"/>
      <c r="L38" s="11"/>
      <c r="M38" s="11"/>
      <c r="N38" s="10"/>
      <c r="O38" s="9"/>
      <c r="P38" s="257"/>
      <c r="Q38" s="257"/>
      <c r="R38" s="257"/>
      <c r="S38" s="257"/>
      <c r="T38" s="257"/>
      <c r="U38" s="257"/>
      <c r="V38" s="257"/>
      <c r="W38" s="257"/>
      <c r="X38" s="257"/>
      <c r="Y38" s="257"/>
      <c r="Z38" s="257"/>
      <c r="AA38" s="257"/>
      <c r="AB38" s="257"/>
      <c r="AC38" s="9"/>
    </row>
    <row r="39" spans="1:29" ht="23.25" customHeight="1" thickBot="1" x14ac:dyDescent="0.35">
      <c r="A39" s="10"/>
      <c r="B39" s="11"/>
      <c r="C39" s="11"/>
      <c r="D39" s="11"/>
      <c r="E39" s="242"/>
      <c r="F39" s="244"/>
      <c r="G39" s="244"/>
      <c r="H39" s="244"/>
      <c r="I39" s="244"/>
      <c r="J39" s="244"/>
      <c r="K39" s="11"/>
      <c r="L39" s="11"/>
      <c r="M39" s="11"/>
      <c r="N39" s="10"/>
      <c r="O39" s="9"/>
      <c r="P39" s="257"/>
      <c r="Q39" s="257"/>
      <c r="R39" s="257"/>
      <c r="S39" s="257"/>
      <c r="T39" s="257"/>
      <c r="U39" s="257"/>
      <c r="V39" s="257"/>
      <c r="W39" s="257"/>
      <c r="X39" s="257"/>
      <c r="Y39" s="257"/>
      <c r="Z39" s="257"/>
      <c r="AA39" s="257"/>
      <c r="AB39" s="257"/>
      <c r="AC39" s="9"/>
    </row>
    <row r="40" spans="1:29" ht="21.75" customHeight="1" thickBot="1" x14ac:dyDescent="0.35">
      <c r="A40" s="10"/>
      <c r="B40" s="11"/>
      <c r="C40" s="11"/>
      <c r="D40" s="11"/>
      <c r="E40" s="80">
        <f>Metadata!C153</f>
        <v>3.3000000000000002E-2</v>
      </c>
      <c r="F40" s="226">
        <v>7.4999999999999997E-2</v>
      </c>
      <c r="G40" s="80">
        <f>Metadata!F153</f>
        <v>5.1999999999999998E-2</v>
      </c>
      <c r="H40" s="226">
        <v>0.122</v>
      </c>
      <c r="I40" s="80">
        <f>Metadata!I153</f>
        <v>7.4999999999999997E-2</v>
      </c>
      <c r="J40" s="79" t="s">
        <v>235</v>
      </c>
      <c r="K40" s="11"/>
      <c r="L40" s="11"/>
      <c r="M40" s="11"/>
      <c r="N40" s="10"/>
      <c r="O40" s="9"/>
      <c r="P40" s="257"/>
      <c r="Q40" s="257"/>
      <c r="R40" s="257"/>
      <c r="S40" s="257"/>
      <c r="T40" s="257"/>
      <c r="U40" s="257"/>
      <c r="V40" s="257"/>
      <c r="W40" s="257"/>
      <c r="X40" s="257"/>
      <c r="Y40" s="257"/>
      <c r="Z40" s="257"/>
      <c r="AA40" s="257"/>
      <c r="AB40" s="257"/>
      <c r="AC40" s="9"/>
    </row>
    <row r="41" spans="1:29" ht="15.75" customHeight="1" x14ac:dyDescent="0.3">
      <c r="A41" s="10"/>
      <c r="B41" s="271" t="s">
        <v>167</v>
      </c>
      <c r="C41" s="271"/>
      <c r="D41" s="271"/>
      <c r="E41" s="271"/>
      <c r="F41" s="271"/>
      <c r="G41" s="271"/>
      <c r="H41" s="271"/>
      <c r="I41" s="271"/>
      <c r="J41" s="271"/>
      <c r="K41" s="271"/>
      <c r="L41" s="271"/>
      <c r="M41" s="272"/>
      <c r="N41" s="10"/>
      <c r="O41" s="9"/>
      <c r="P41" s="257"/>
      <c r="Q41" s="257"/>
      <c r="R41" s="257"/>
      <c r="S41" s="257"/>
      <c r="T41" s="257"/>
      <c r="U41" s="257"/>
      <c r="V41" s="257"/>
      <c r="W41" s="257"/>
      <c r="X41" s="257"/>
      <c r="Y41" s="257"/>
      <c r="Z41" s="257"/>
      <c r="AA41" s="257"/>
      <c r="AB41" s="257"/>
      <c r="AC41" s="9"/>
    </row>
    <row r="42" spans="1:29" ht="15" customHeight="1" thickBot="1" x14ac:dyDescent="0.35">
      <c r="A42" s="10"/>
      <c r="B42" s="273"/>
      <c r="C42" s="273"/>
      <c r="D42" s="273"/>
      <c r="E42" s="273"/>
      <c r="F42" s="273"/>
      <c r="G42" s="273"/>
      <c r="H42" s="273"/>
      <c r="I42" s="273"/>
      <c r="J42" s="273"/>
      <c r="K42" s="273"/>
      <c r="L42" s="273"/>
      <c r="M42" s="274"/>
      <c r="N42" s="10"/>
      <c r="O42" s="9"/>
      <c r="P42" s="257"/>
      <c r="Q42" s="257"/>
      <c r="R42" s="257"/>
      <c r="S42" s="257"/>
      <c r="T42" s="257"/>
      <c r="U42" s="257"/>
      <c r="V42" s="257"/>
      <c r="W42" s="257"/>
      <c r="X42" s="257"/>
      <c r="Y42" s="257"/>
      <c r="Z42" s="257"/>
      <c r="AA42" s="257"/>
      <c r="AB42" s="257"/>
      <c r="AC42" s="9"/>
    </row>
    <row r="43" spans="1:29" ht="15.75" customHeight="1" thickBot="1" x14ac:dyDescent="0.35">
      <c r="A43" s="10"/>
      <c r="B43" s="268" t="s">
        <v>18</v>
      </c>
      <c r="C43" s="268"/>
      <c r="D43" s="268"/>
      <c r="E43" s="268"/>
      <c r="F43" s="268"/>
      <c r="G43" s="269"/>
      <c r="H43" s="270" t="s">
        <v>17</v>
      </c>
      <c r="I43" s="268"/>
      <c r="J43" s="268"/>
      <c r="K43" s="268"/>
      <c r="L43" s="268"/>
      <c r="M43" s="269"/>
      <c r="N43" s="10"/>
      <c r="O43" s="9"/>
      <c r="P43" s="257"/>
      <c r="Q43" s="257"/>
      <c r="R43" s="257"/>
      <c r="S43" s="257"/>
      <c r="T43" s="257"/>
      <c r="U43" s="257"/>
      <c r="V43" s="257"/>
      <c r="W43" s="257"/>
      <c r="X43" s="257"/>
      <c r="Y43" s="257"/>
      <c r="Z43" s="257"/>
      <c r="AA43" s="257"/>
      <c r="AB43" s="257"/>
      <c r="AC43" s="9"/>
    </row>
    <row r="44" spans="1:29" ht="15" customHeight="1" x14ac:dyDescent="0.3">
      <c r="A44" s="10"/>
      <c r="B44" s="241" t="s">
        <v>147</v>
      </c>
      <c r="C44" s="243" t="s">
        <v>148</v>
      </c>
      <c r="D44" s="243" t="s">
        <v>149</v>
      </c>
      <c r="E44" s="243" t="s">
        <v>150</v>
      </c>
      <c r="F44" s="243" t="s">
        <v>2</v>
      </c>
      <c r="G44" s="243" t="s">
        <v>1</v>
      </c>
      <c r="H44" s="241" t="s">
        <v>147</v>
      </c>
      <c r="I44" s="243" t="s">
        <v>148</v>
      </c>
      <c r="J44" s="243" t="s">
        <v>149</v>
      </c>
      <c r="K44" s="243" t="s">
        <v>150</v>
      </c>
      <c r="L44" s="243" t="s">
        <v>2</v>
      </c>
      <c r="M44" s="243" t="s">
        <v>1</v>
      </c>
      <c r="N44" s="10"/>
      <c r="O44" s="9"/>
      <c r="P44" s="261" t="s">
        <v>16</v>
      </c>
      <c r="Q44" s="262"/>
      <c r="R44" s="262"/>
      <c r="S44" s="262"/>
      <c r="T44" s="262"/>
      <c r="U44" s="262"/>
      <c r="V44" s="262"/>
      <c r="W44" s="262"/>
      <c r="X44" s="262"/>
      <c r="Y44" s="262"/>
      <c r="Z44" s="262"/>
      <c r="AA44" s="262"/>
      <c r="AB44" s="263"/>
      <c r="AC44" s="9"/>
    </row>
    <row r="45" spans="1:29" ht="15.75" customHeight="1" thickBot="1" x14ac:dyDescent="0.35">
      <c r="A45" s="10"/>
      <c r="B45" s="242"/>
      <c r="C45" s="244"/>
      <c r="D45" s="244"/>
      <c r="E45" s="244"/>
      <c r="F45" s="244"/>
      <c r="G45" s="244"/>
      <c r="H45" s="242"/>
      <c r="I45" s="244"/>
      <c r="J45" s="244"/>
      <c r="K45" s="244"/>
      <c r="L45" s="244"/>
      <c r="M45" s="244"/>
      <c r="N45" s="10"/>
      <c r="O45" s="9"/>
      <c r="P45" s="257"/>
      <c r="Q45" s="257"/>
      <c r="R45" s="257"/>
      <c r="S45" s="257"/>
      <c r="T45" s="257"/>
      <c r="U45" s="257"/>
      <c r="V45" s="257"/>
      <c r="W45" s="257"/>
      <c r="X45" s="257"/>
      <c r="Y45" s="257"/>
      <c r="Z45" s="257"/>
      <c r="AA45" s="257"/>
      <c r="AB45" s="257"/>
      <c r="AC45" s="9"/>
    </row>
    <row r="46" spans="1:29" ht="36.75" customHeight="1" thickBot="1" x14ac:dyDescent="0.35">
      <c r="A46" s="10"/>
      <c r="B46" s="78">
        <f>Metadata!F162</f>
        <v>0</v>
      </c>
      <c r="C46" s="224">
        <v>0</v>
      </c>
      <c r="D46" s="80">
        <f>Metadata!I162</f>
        <v>8.9999999999999998E-4</v>
      </c>
      <c r="E46" s="224">
        <v>0</v>
      </c>
      <c r="F46" s="80">
        <f>Metadata!L162</f>
        <v>1.2999999999999999E-3</v>
      </c>
      <c r="G46" s="224">
        <v>0</v>
      </c>
      <c r="H46" s="80">
        <f>Metadata!F163</f>
        <v>2.3999999999999998E-3</v>
      </c>
      <c r="I46" s="224">
        <v>0</v>
      </c>
      <c r="J46" s="80">
        <f>Metadata!I163</f>
        <v>4.8300000000000003E-2</v>
      </c>
      <c r="K46" s="224">
        <v>0</v>
      </c>
      <c r="L46" s="81">
        <f>Metadata!L163</f>
        <v>0.10050000000000001</v>
      </c>
      <c r="M46" s="225">
        <v>0</v>
      </c>
      <c r="N46" s="10"/>
      <c r="O46" s="9"/>
      <c r="P46" s="257"/>
      <c r="Q46" s="257"/>
      <c r="R46" s="257"/>
      <c r="S46" s="257"/>
      <c r="T46" s="257"/>
      <c r="U46" s="257"/>
      <c r="V46" s="257"/>
      <c r="W46" s="257"/>
      <c r="X46" s="257"/>
      <c r="Y46" s="257"/>
      <c r="Z46" s="257"/>
      <c r="AA46" s="257"/>
      <c r="AB46" s="257"/>
      <c r="AC46" s="9"/>
    </row>
    <row r="47" spans="1:29" ht="15.75" customHeight="1" x14ac:dyDescent="0.3">
      <c r="A47" s="10"/>
      <c r="B47" s="271" t="s">
        <v>168</v>
      </c>
      <c r="C47" s="271"/>
      <c r="D47" s="271"/>
      <c r="E47" s="271"/>
      <c r="F47" s="271"/>
      <c r="G47" s="271"/>
      <c r="H47" s="271"/>
      <c r="I47" s="271"/>
      <c r="J47" s="271"/>
      <c r="K47" s="271"/>
      <c r="L47" s="271"/>
      <c r="M47" s="272"/>
      <c r="N47" s="10"/>
      <c r="O47" s="9"/>
      <c r="P47" s="257"/>
      <c r="Q47" s="257"/>
      <c r="R47" s="257"/>
      <c r="S47" s="257"/>
      <c r="T47" s="257"/>
      <c r="U47" s="257"/>
      <c r="V47" s="257"/>
      <c r="W47" s="257"/>
      <c r="X47" s="257"/>
      <c r="Y47" s="257"/>
      <c r="Z47" s="257"/>
      <c r="AA47" s="257"/>
      <c r="AB47" s="257"/>
      <c r="AC47" s="9"/>
    </row>
    <row r="48" spans="1:29" ht="15" customHeight="1" thickBot="1" x14ac:dyDescent="0.35">
      <c r="A48" s="10"/>
      <c r="B48" s="273"/>
      <c r="C48" s="273"/>
      <c r="D48" s="273"/>
      <c r="E48" s="273"/>
      <c r="F48" s="273"/>
      <c r="G48" s="273"/>
      <c r="H48" s="273"/>
      <c r="I48" s="273"/>
      <c r="J48" s="273"/>
      <c r="K48" s="273"/>
      <c r="L48" s="273"/>
      <c r="M48" s="274"/>
      <c r="N48" s="10"/>
      <c r="O48" s="9"/>
      <c r="P48" s="257"/>
      <c r="Q48" s="257"/>
      <c r="R48" s="257"/>
      <c r="S48" s="257"/>
      <c r="T48" s="257"/>
      <c r="U48" s="257"/>
      <c r="V48" s="257"/>
      <c r="W48" s="257"/>
      <c r="X48" s="257"/>
      <c r="Y48" s="257"/>
      <c r="Z48" s="257"/>
      <c r="AA48" s="257"/>
      <c r="AB48" s="257"/>
      <c r="AC48" s="9"/>
    </row>
    <row r="49" spans="1:29" ht="15" customHeight="1" thickBot="1" x14ac:dyDescent="0.35">
      <c r="A49" s="10"/>
      <c r="B49" s="268" t="s">
        <v>14</v>
      </c>
      <c r="C49" s="268"/>
      <c r="D49" s="268"/>
      <c r="E49" s="268"/>
      <c r="F49" s="268"/>
      <c r="G49" s="269"/>
      <c r="H49" s="270" t="s">
        <v>13</v>
      </c>
      <c r="I49" s="268"/>
      <c r="J49" s="268"/>
      <c r="K49" s="268"/>
      <c r="L49" s="268"/>
      <c r="M49" s="269"/>
      <c r="N49" s="10"/>
      <c r="O49" s="9"/>
      <c r="P49" s="257"/>
      <c r="Q49" s="257"/>
      <c r="R49" s="257"/>
      <c r="S49" s="257"/>
      <c r="T49" s="257"/>
      <c r="U49" s="257"/>
      <c r="V49" s="257"/>
      <c r="W49" s="257"/>
      <c r="X49" s="257"/>
      <c r="Y49" s="257"/>
      <c r="Z49" s="257"/>
      <c r="AA49" s="257"/>
      <c r="AB49" s="257"/>
      <c r="AC49" s="9"/>
    </row>
    <row r="50" spans="1:29" ht="15.6" customHeight="1" x14ac:dyDescent="0.3">
      <c r="A50" s="10"/>
      <c r="B50" s="241" t="s">
        <v>147</v>
      </c>
      <c r="C50" s="243" t="s">
        <v>148</v>
      </c>
      <c r="D50" s="243" t="s">
        <v>149</v>
      </c>
      <c r="E50" s="243" t="s">
        <v>150</v>
      </c>
      <c r="F50" s="243" t="s">
        <v>2</v>
      </c>
      <c r="G50" s="243" t="s">
        <v>1</v>
      </c>
      <c r="H50" s="241" t="s">
        <v>147</v>
      </c>
      <c r="I50" s="243" t="s">
        <v>148</v>
      </c>
      <c r="J50" s="243" t="s">
        <v>149</v>
      </c>
      <c r="K50" s="243" t="s">
        <v>150</v>
      </c>
      <c r="L50" s="243" t="s">
        <v>2</v>
      </c>
      <c r="M50" s="243" t="s">
        <v>1</v>
      </c>
      <c r="N50" s="10"/>
      <c r="O50" s="9"/>
      <c r="P50" s="258" t="s">
        <v>12</v>
      </c>
      <c r="Q50" s="259"/>
      <c r="R50" s="259"/>
      <c r="S50" s="259"/>
      <c r="T50" s="259"/>
      <c r="U50" s="259"/>
      <c r="V50" s="259"/>
      <c r="W50" s="259"/>
      <c r="X50" s="259"/>
      <c r="Y50" s="259"/>
      <c r="Z50" s="259"/>
      <c r="AA50" s="259"/>
      <c r="AB50" s="260"/>
      <c r="AC50" s="9"/>
    </row>
    <row r="51" spans="1:29" ht="15.6" customHeight="1" thickBot="1" x14ac:dyDescent="0.35">
      <c r="A51" s="10"/>
      <c r="B51" s="242"/>
      <c r="C51" s="244"/>
      <c r="D51" s="244"/>
      <c r="E51" s="244"/>
      <c r="F51" s="244"/>
      <c r="G51" s="244"/>
      <c r="H51" s="242"/>
      <c r="I51" s="244"/>
      <c r="J51" s="244"/>
      <c r="K51" s="244"/>
      <c r="L51" s="244"/>
      <c r="M51" s="244"/>
      <c r="N51" s="10"/>
      <c r="O51" s="9"/>
      <c r="P51" s="255"/>
      <c r="Q51" s="255"/>
      <c r="R51" s="255"/>
      <c r="S51" s="255"/>
      <c r="T51" s="255"/>
      <c r="U51" s="255"/>
      <c r="V51" s="255"/>
      <c r="W51" s="255"/>
      <c r="X51" s="255"/>
      <c r="Y51" s="255"/>
      <c r="Z51" s="255"/>
      <c r="AA51" s="255"/>
      <c r="AB51" s="255"/>
      <c r="AC51" s="9"/>
    </row>
    <row r="52" spans="1:29" ht="29.25" customHeight="1" thickBot="1" x14ac:dyDescent="0.35">
      <c r="A52" s="10"/>
      <c r="B52" s="103">
        <f>Metadata!B169</f>
        <v>77</v>
      </c>
      <c r="C52" s="88">
        <v>6.45</v>
      </c>
      <c r="D52" s="102">
        <f>Metadata!B170</f>
        <v>29</v>
      </c>
      <c r="E52" s="88">
        <v>11.5</v>
      </c>
      <c r="F52" s="102">
        <f>Metadata!B171</f>
        <v>5</v>
      </c>
      <c r="G52" s="88" t="s">
        <v>117</v>
      </c>
      <c r="H52" s="102">
        <f>Metadata!B184</f>
        <v>88</v>
      </c>
      <c r="I52" s="88">
        <v>100</v>
      </c>
      <c r="J52" s="102">
        <f>Metadata!B185</f>
        <v>48</v>
      </c>
      <c r="K52" s="88" t="s">
        <v>117</v>
      </c>
      <c r="L52" s="102">
        <f>Metadata!B186</f>
        <v>20</v>
      </c>
      <c r="M52" s="88" t="s">
        <v>117</v>
      </c>
      <c r="N52" s="10"/>
      <c r="O52" s="9"/>
      <c r="P52" s="255" t="s">
        <v>243</v>
      </c>
      <c r="Q52" s="255"/>
      <c r="R52" s="255"/>
      <c r="S52" s="255"/>
      <c r="T52" s="255"/>
      <c r="U52" s="255"/>
      <c r="V52" s="255"/>
      <c r="W52" s="255"/>
      <c r="X52" s="255"/>
      <c r="Y52" s="255"/>
      <c r="Z52" s="255"/>
      <c r="AA52" s="255"/>
      <c r="AB52" s="255"/>
      <c r="AC52" s="9"/>
    </row>
    <row r="53" spans="1:29" ht="15.75" customHeight="1" thickBot="1" x14ac:dyDescent="0.35">
      <c r="A53" s="10"/>
      <c r="B53" s="11"/>
      <c r="C53" s="11"/>
      <c r="D53" s="11"/>
      <c r="E53" s="11"/>
      <c r="F53" s="11"/>
      <c r="G53" s="11"/>
      <c r="H53" s="11"/>
      <c r="I53" s="11"/>
      <c r="J53" s="11"/>
      <c r="K53" s="11"/>
      <c r="L53" s="11"/>
      <c r="M53" s="11"/>
      <c r="N53" s="10"/>
      <c r="O53" s="9"/>
      <c r="P53" s="255"/>
      <c r="Q53" s="255"/>
      <c r="R53" s="255"/>
      <c r="S53" s="255"/>
      <c r="T53" s="255"/>
      <c r="U53" s="255"/>
      <c r="V53" s="255"/>
      <c r="W53" s="255"/>
      <c r="X53" s="255"/>
      <c r="Y53" s="255"/>
      <c r="Z53" s="255"/>
      <c r="AA53" s="255"/>
      <c r="AB53" s="255"/>
      <c r="AC53" s="9"/>
    </row>
    <row r="54" spans="1:29" ht="16.5" customHeight="1" thickBot="1" x14ac:dyDescent="0.35">
      <c r="A54" s="10"/>
      <c r="B54" s="172"/>
      <c r="C54" s="238" t="s">
        <v>9</v>
      </c>
      <c r="D54" s="239"/>
      <c r="E54" s="239"/>
      <c r="F54" s="240"/>
      <c r="G54" s="238" t="s">
        <v>8</v>
      </c>
      <c r="H54" s="239"/>
      <c r="I54" s="239"/>
      <c r="J54" s="240"/>
      <c r="K54" s="238" t="s">
        <v>7</v>
      </c>
      <c r="L54" s="239"/>
      <c r="M54" s="240"/>
      <c r="N54" s="10"/>
      <c r="O54" s="9"/>
      <c r="P54" s="255"/>
      <c r="Q54" s="255"/>
      <c r="R54" s="255"/>
      <c r="S54" s="255"/>
      <c r="T54" s="255"/>
      <c r="U54" s="255"/>
      <c r="V54" s="255"/>
      <c r="W54" s="255"/>
      <c r="X54" s="255"/>
      <c r="Y54" s="255"/>
      <c r="Z54" s="255"/>
      <c r="AA54" s="255"/>
      <c r="AB54" s="255"/>
      <c r="AC54" s="9"/>
    </row>
    <row r="55" spans="1:29" ht="15.6" customHeight="1" thickBot="1" x14ac:dyDescent="0.35">
      <c r="A55" s="10"/>
      <c r="B55" s="173"/>
      <c r="C55" s="176" t="s">
        <v>143</v>
      </c>
      <c r="D55" s="176" t="s">
        <v>144</v>
      </c>
      <c r="E55" s="176" t="s">
        <v>145</v>
      </c>
      <c r="F55" s="176" t="s">
        <v>146</v>
      </c>
      <c r="G55" s="177" t="s">
        <v>143</v>
      </c>
      <c r="H55" s="177" t="s">
        <v>144</v>
      </c>
      <c r="I55" s="177" t="s">
        <v>145</v>
      </c>
      <c r="J55" s="177" t="s">
        <v>152</v>
      </c>
      <c r="K55" s="176" t="s">
        <v>143</v>
      </c>
      <c r="L55" s="176" t="s">
        <v>144</v>
      </c>
      <c r="M55" s="176" t="s">
        <v>145</v>
      </c>
      <c r="N55" s="10"/>
      <c r="O55" s="9"/>
      <c r="P55" s="255"/>
      <c r="Q55" s="255"/>
      <c r="R55" s="255"/>
      <c r="S55" s="255"/>
      <c r="T55" s="255"/>
      <c r="U55" s="255"/>
      <c r="V55" s="255"/>
      <c r="W55" s="255"/>
      <c r="X55" s="255"/>
      <c r="Y55" s="255"/>
      <c r="Z55" s="255"/>
      <c r="AA55" s="255"/>
      <c r="AB55" s="255"/>
      <c r="AC55" s="9"/>
    </row>
    <row r="56" spans="1:29" ht="26.25" customHeight="1" thickBot="1" x14ac:dyDescent="0.35">
      <c r="A56" s="10"/>
      <c r="B56" s="174" t="s">
        <v>147</v>
      </c>
      <c r="C56" s="83">
        <f>Metadata!B179</f>
        <v>0.83</v>
      </c>
      <c r="D56" s="83">
        <f>Metadata!C179</f>
        <v>0.78</v>
      </c>
      <c r="E56" s="83">
        <f>Metadata!D179</f>
        <v>0.76</v>
      </c>
      <c r="F56" s="84">
        <f>Metadata!E179</f>
        <v>0.9</v>
      </c>
      <c r="G56" s="85">
        <f>Metadata!B193</f>
        <v>0.81</v>
      </c>
      <c r="H56" s="85">
        <f>Metadata!C193</f>
        <v>0.88</v>
      </c>
      <c r="I56" s="85">
        <f>Metadata!D193</f>
        <v>0.87</v>
      </c>
      <c r="J56" s="85">
        <f>Metadata!E193</f>
        <v>0.74</v>
      </c>
      <c r="K56" s="86">
        <f>Metadata!F193</f>
        <v>0.4</v>
      </c>
      <c r="L56" s="86">
        <f>Metadata!G193</f>
        <v>0.5</v>
      </c>
      <c r="M56" s="86">
        <f>Metadata!H193</f>
        <v>0.4</v>
      </c>
      <c r="N56" s="10"/>
      <c r="O56" s="9"/>
      <c r="P56" s="258" t="s">
        <v>5</v>
      </c>
      <c r="Q56" s="259"/>
      <c r="R56" s="259"/>
      <c r="S56" s="259"/>
      <c r="T56" s="259"/>
      <c r="U56" s="259"/>
      <c r="V56" s="259"/>
      <c r="W56" s="259"/>
      <c r="X56" s="259"/>
      <c r="Y56" s="259"/>
      <c r="Z56" s="259"/>
      <c r="AA56" s="259"/>
      <c r="AB56" s="260"/>
      <c r="AC56" s="9"/>
    </row>
    <row r="57" spans="1:29" ht="28.5" customHeight="1" thickBot="1" x14ac:dyDescent="0.35">
      <c r="A57" s="10"/>
      <c r="B57" s="175" t="s">
        <v>148</v>
      </c>
      <c r="C57" s="88">
        <v>100</v>
      </c>
      <c r="D57" s="88">
        <v>100</v>
      </c>
      <c r="E57" s="88">
        <v>66</v>
      </c>
      <c r="F57" s="88">
        <v>100</v>
      </c>
      <c r="G57" s="89">
        <v>54</v>
      </c>
      <c r="H57" s="89">
        <v>46</v>
      </c>
      <c r="I57" s="89">
        <v>62</v>
      </c>
      <c r="J57" s="89">
        <v>38</v>
      </c>
      <c r="K57" s="90"/>
      <c r="L57" s="90"/>
      <c r="M57" s="90"/>
      <c r="N57" s="10"/>
      <c r="O57" s="9"/>
      <c r="P57" s="255" t="s">
        <v>245</v>
      </c>
      <c r="Q57" s="255"/>
      <c r="R57" s="255"/>
      <c r="S57" s="255"/>
      <c r="T57" s="255"/>
      <c r="U57" s="255"/>
      <c r="V57" s="255"/>
      <c r="W57" s="255"/>
      <c r="X57" s="255"/>
      <c r="Y57" s="255"/>
      <c r="Z57" s="255"/>
      <c r="AA57" s="255"/>
      <c r="AB57" s="255"/>
      <c r="AC57" s="9"/>
    </row>
    <row r="58" spans="1:29" ht="33.6" customHeight="1" thickBot="1" x14ac:dyDescent="0.35">
      <c r="A58" s="10"/>
      <c r="B58" s="174" t="s">
        <v>4</v>
      </c>
      <c r="C58" s="83">
        <f>Metadata!B180</f>
        <v>0.33</v>
      </c>
      <c r="D58" s="83">
        <f>Metadata!C180</f>
        <v>0.25</v>
      </c>
      <c r="E58" s="83">
        <f>Metadata!D180</f>
        <v>0.36</v>
      </c>
      <c r="F58" s="83">
        <f>Metadata!E180</f>
        <v>0.46</v>
      </c>
      <c r="G58" s="83">
        <f>Metadata!B194</f>
        <v>0.41</v>
      </c>
      <c r="H58" s="83">
        <f>Metadata!C194</f>
        <v>0.39</v>
      </c>
      <c r="I58" s="83">
        <f>Metadata!D194</f>
        <v>0.46</v>
      </c>
      <c r="J58" s="83">
        <f>Metadata!E194</f>
        <v>0.25</v>
      </c>
      <c r="K58" s="87">
        <f>Metadata!F194</f>
        <v>-1</v>
      </c>
      <c r="L58" s="87">
        <f>Metadata!G194</f>
        <v>-1.7</v>
      </c>
      <c r="M58" s="87">
        <f>Metadata!H194</f>
        <v>-1</v>
      </c>
      <c r="N58" s="10"/>
      <c r="O58" s="9"/>
      <c r="P58" s="255"/>
      <c r="Q58" s="255"/>
      <c r="R58" s="255"/>
      <c r="S58" s="255"/>
      <c r="T58" s="255"/>
      <c r="U58" s="255"/>
      <c r="V58" s="255"/>
      <c r="W58" s="255"/>
      <c r="X58" s="255"/>
      <c r="Y58" s="255"/>
      <c r="Z58" s="255"/>
      <c r="AA58" s="255"/>
      <c r="AB58" s="255"/>
      <c r="AC58" s="9"/>
    </row>
    <row r="59" spans="1:29" ht="27.6" customHeight="1" thickBot="1" x14ac:dyDescent="0.35">
      <c r="A59" s="10"/>
      <c r="B59" s="175" t="s">
        <v>3</v>
      </c>
      <c r="C59" s="88">
        <v>0</v>
      </c>
      <c r="D59" s="88">
        <v>0</v>
      </c>
      <c r="E59" s="88">
        <v>0</v>
      </c>
      <c r="F59" s="88">
        <v>50</v>
      </c>
      <c r="G59" s="88">
        <v>0</v>
      </c>
      <c r="H59" s="88">
        <v>0</v>
      </c>
      <c r="I59" s="88">
        <v>50</v>
      </c>
      <c r="J59" s="88">
        <v>0</v>
      </c>
      <c r="K59" s="90"/>
      <c r="L59" s="90"/>
      <c r="M59" s="90"/>
      <c r="N59" s="10"/>
      <c r="O59" s="9"/>
      <c r="P59" s="255" t="s">
        <v>244</v>
      </c>
      <c r="Q59" s="255"/>
      <c r="R59" s="255"/>
      <c r="S59" s="255"/>
      <c r="T59" s="255"/>
      <c r="U59" s="255"/>
      <c r="V59" s="255"/>
      <c r="W59" s="255"/>
      <c r="X59" s="255"/>
      <c r="Y59" s="255"/>
      <c r="Z59" s="255"/>
      <c r="AA59" s="255"/>
      <c r="AB59" s="255"/>
      <c r="AC59" s="9"/>
    </row>
    <row r="60" spans="1:29" ht="30.9" customHeight="1" thickBot="1" x14ac:dyDescent="0.35">
      <c r="A60" s="10"/>
      <c r="B60" s="174" t="s">
        <v>2</v>
      </c>
      <c r="C60" s="83">
        <f>Metadata!B181</f>
        <v>0.13</v>
      </c>
      <c r="D60" s="83">
        <f>Metadata!C181</f>
        <v>0.09</v>
      </c>
      <c r="E60" s="83">
        <f>Metadata!D181</f>
        <v>0.14000000000000001</v>
      </c>
      <c r="F60" s="83">
        <f>Metadata!E181</f>
        <v>0.16</v>
      </c>
      <c r="G60" s="83">
        <f>Metadata!B195</f>
        <v>0.16</v>
      </c>
      <c r="H60" s="83">
        <f>Metadata!C195</f>
        <v>0.14000000000000001</v>
      </c>
      <c r="I60" s="83">
        <f>Metadata!D195</f>
        <v>0.17</v>
      </c>
      <c r="J60" s="83">
        <f>Metadata!E195</f>
        <v>0.09</v>
      </c>
      <c r="K60" s="87">
        <f>Metadata!F195</f>
        <v>-3.6</v>
      </c>
      <c r="L60" s="87">
        <f>Metadata!G195</f>
        <v>-4.3</v>
      </c>
      <c r="M60" s="87">
        <f>Metadata!H195</f>
        <v>-4</v>
      </c>
      <c r="N60" s="10"/>
      <c r="O60" s="9"/>
      <c r="P60" s="255"/>
      <c r="Q60" s="255"/>
      <c r="R60" s="255"/>
      <c r="S60" s="255"/>
      <c r="T60" s="255"/>
      <c r="U60" s="255"/>
      <c r="V60" s="255"/>
      <c r="W60" s="255"/>
      <c r="X60" s="255"/>
      <c r="Y60" s="255"/>
      <c r="Z60" s="255"/>
      <c r="AA60" s="255"/>
      <c r="AB60" s="255"/>
      <c r="AC60" s="9"/>
    </row>
    <row r="61" spans="1:29" ht="30.9" customHeight="1" thickBot="1" x14ac:dyDescent="0.35">
      <c r="A61" s="10"/>
      <c r="B61" s="175" t="s">
        <v>1</v>
      </c>
      <c r="C61" s="91" t="s">
        <v>235</v>
      </c>
      <c r="D61" s="91" t="s">
        <v>235</v>
      </c>
      <c r="E61" s="91" t="s">
        <v>235</v>
      </c>
      <c r="F61" s="88" t="s">
        <v>235</v>
      </c>
      <c r="G61" s="91" t="s">
        <v>235</v>
      </c>
      <c r="H61" s="91" t="s">
        <v>235</v>
      </c>
      <c r="I61" s="91" t="s">
        <v>235</v>
      </c>
      <c r="J61" s="91" t="s">
        <v>235</v>
      </c>
      <c r="K61" s="92" t="s">
        <v>235</v>
      </c>
      <c r="L61" s="92" t="s">
        <v>235</v>
      </c>
      <c r="M61" s="92" t="s">
        <v>235</v>
      </c>
      <c r="N61" s="10"/>
      <c r="O61" s="9"/>
      <c r="P61" s="255" t="s">
        <v>246</v>
      </c>
      <c r="Q61" s="255"/>
      <c r="R61" s="255"/>
      <c r="S61" s="255"/>
      <c r="T61" s="255"/>
      <c r="U61" s="255"/>
      <c r="V61" s="255"/>
      <c r="W61" s="255"/>
      <c r="X61" s="255"/>
      <c r="Y61" s="255"/>
      <c r="Z61" s="255"/>
      <c r="AA61" s="255"/>
      <c r="AB61" s="255"/>
      <c r="AC61" s="9"/>
    </row>
    <row r="62" spans="1:29" ht="25.5" customHeight="1" x14ac:dyDescent="0.3">
      <c r="A62" s="11"/>
      <c r="B62" s="11"/>
      <c r="C62" s="11"/>
      <c r="D62" s="11"/>
      <c r="E62" s="11"/>
      <c r="F62" s="11"/>
      <c r="G62" s="11"/>
      <c r="H62" s="11"/>
      <c r="I62" s="11"/>
      <c r="J62" s="11"/>
      <c r="K62" s="11"/>
      <c r="L62" s="11"/>
      <c r="M62" s="11"/>
      <c r="N62" s="10"/>
      <c r="O62" s="9"/>
      <c r="P62" s="255"/>
      <c r="Q62" s="255"/>
      <c r="R62" s="255"/>
      <c r="S62" s="255"/>
      <c r="T62" s="255"/>
      <c r="U62" s="255"/>
      <c r="V62" s="255"/>
      <c r="W62" s="255"/>
      <c r="X62" s="255"/>
      <c r="Y62" s="255"/>
      <c r="Z62" s="255"/>
      <c r="AA62" s="255"/>
      <c r="AB62" s="255"/>
      <c r="AC62" s="9"/>
    </row>
    <row r="63" spans="1:29" x14ac:dyDescent="0.3">
      <c r="A63" s="10"/>
      <c r="B63" s="10"/>
      <c r="C63" s="10"/>
      <c r="D63" s="10"/>
      <c r="E63" s="10"/>
      <c r="F63" s="10"/>
      <c r="G63" s="10"/>
      <c r="H63" s="10"/>
      <c r="I63" s="10"/>
      <c r="J63" s="10"/>
      <c r="K63" s="10"/>
      <c r="L63" s="10"/>
      <c r="M63" s="10"/>
      <c r="N63" s="10"/>
      <c r="O63" s="9"/>
      <c r="P63" s="9"/>
      <c r="Q63" s="9"/>
      <c r="R63" s="9"/>
      <c r="S63" s="9"/>
      <c r="T63" s="9"/>
      <c r="U63" s="9"/>
      <c r="V63" s="9"/>
      <c r="W63" s="9"/>
      <c r="X63" s="9"/>
      <c r="Y63" s="9"/>
      <c r="Z63" s="9"/>
      <c r="AA63" s="9"/>
      <c r="AB63" s="9"/>
      <c r="AC63" s="9"/>
    </row>
  </sheetData>
  <sheetProtection algorithmName="SHA-512" hashValue="eMlcBfz9e/YUpPzZSW2VCFwQXkBnW37Bz0ZLoC1WmnDLg5QRGn45PhXCRwdqScR9Jnr0MIu3U/LZwHL1c6i5QQ==" saltValue="zUOwugpZ2ZKNae7S6FUS0A==" spinCount="100000" sheet="1" scenarios="1" selectLockedCells="1"/>
  <mergeCells count="88">
    <mergeCell ref="J38:J39"/>
    <mergeCell ref="E50:E51"/>
    <mergeCell ref="F50:F51"/>
    <mergeCell ref="G50:G51"/>
    <mergeCell ref="J50:J51"/>
    <mergeCell ref="H44:H45"/>
    <mergeCell ref="I44:I45"/>
    <mergeCell ref="J44:J45"/>
    <mergeCell ref="E38:E39"/>
    <mergeCell ref="F38:F39"/>
    <mergeCell ref="G38:G39"/>
    <mergeCell ref="H38:H39"/>
    <mergeCell ref="I38:I39"/>
    <mergeCell ref="B47:M48"/>
    <mergeCell ref="P7:U9"/>
    <mergeCell ref="P56:AB56"/>
    <mergeCell ref="P45:AB45"/>
    <mergeCell ref="P26:R27"/>
    <mergeCell ref="S26:U27"/>
    <mergeCell ref="P28:R29"/>
    <mergeCell ref="S28:U29"/>
    <mergeCell ref="P10:U12"/>
    <mergeCell ref="W10:AB12"/>
    <mergeCell ref="W7:AB9"/>
    <mergeCell ref="P40:AB41"/>
    <mergeCell ref="P42:AB43"/>
    <mergeCell ref="P44:AB44"/>
    <mergeCell ref="P22:R23"/>
    <mergeCell ref="W26:Y27"/>
    <mergeCell ref="N31:O34"/>
    <mergeCell ref="D50:D51"/>
    <mergeCell ref="F44:F45"/>
    <mergeCell ref="G44:G45"/>
    <mergeCell ref="E44:E45"/>
    <mergeCell ref="D44:D45"/>
    <mergeCell ref="K44:K45"/>
    <mergeCell ref="L44:L45"/>
    <mergeCell ref="M44:M45"/>
    <mergeCell ref="E36:J37"/>
    <mergeCell ref="I50:I51"/>
    <mergeCell ref="B43:G43"/>
    <mergeCell ref="H43:M43"/>
    <mergeCell ref="B49:G49"/>
    <mergeCell ref="H49:M49"/>
    <mergeCell ref="B41:M42"/>
    <mergeCell ref="P61:AB62"/>
    <mergeCell ref="W13:AB15"/>
    <mergeCell ref="P13:U15"/>
    <mergeCell ref="P46:AB47"/>
    <mergeCell ref="P48:AB49"/>
    <mergeCell ref="P50:AB50"/>
    <mergeCell ref="P51:AB51"/>
    <mergeCell ref="P52:AB53"/>
    <mergeCell ref="P54:AB55"/>
    <mergeCell ref="P37:AB37"/>
    <mergeCell ref="P57:AB58"/>
    <mergeCell ref="P59:AB60"/>
    <mergeCell ref="P38:AB39"/>
    <mergeCell ref="S22:U23"/>
    <mergeCell ref="Z26:AB27"/>
    <mergeCell ref="W24:AB25"/>
    <mergeCell ref="B1:L2"/>
    <mergeCell ref="Q1:AA2"/>
    <mergeCell ref="Q33:AA34"/>
    <mergeCell ref="B33:L34"/>
    <mergeCell ref="P5:AB6"/>
    <mergeCell ref="P18:U19"/>
    <mergeCell ref="W18:AB19"/>
    <mergeCell ref="W20:Y21"/>
    <mergeCell ref="Z20:AB21"/>
    <mergeCell ref="Z28:AB29"/>
    <mergeCell ref="P20:R21"/>
    <mergeCell ref="S20:U21"/>
    <mergeCell ref="P24:U25"/>
    <mergeCell ref="W22:Y23"/>
    <mergeCell ref="Z22:AB23"/>
    <mergeCell ref="W28:Y29"/>
    <mergeCell ref="C54:F54"/>
    <mergeCell ref="G54:J54"/>
    <mergeCell ref="K54:M54"/>
    <mergeCell ref="B44:B45"/>
    <mergeCell ref="C44:C45"/>
    <mergeCell ref="B50:B51"/>
    <mergeCell ref="C50:C51"/>
    <mergeCell ref="H50:H51"/>
    <mergeCell ref="L50:L51"/>
    <mergeCell ref="M50:M51"/>
    <mergeCell ref="K50:K5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39997558519241921"/>
  </sheetPr>
  <dimension ref="A1:AC63"/>
  <sheetViews>
    <sheetView zoomScale="85" zoomScaleNormal="85" workbookViewId="0">
      <selection activeCell="P7" sqref="P7:U9"/>
    </sheetView>
  </sheetViews>
  <sheetFormatPr defaultColWidth="8.90625" defaultRowHeight="14.4" x14ac:dyDescent="0.3"/>
  <cols>
    <col min="1" max="1" width="10.36328125" style="1" customWidth="1"/>
    <col min="2" max="3" width="8.90625" style="1"/>
    <col min="4" max="4" width="7.08984375" style="1" customWidth="1"/>
    <col min="5" max="5" width="10.08984375" style="1" customWidth="1"/>
    <col min="6" max="9" width="8.90625" style="1"/>
    <col min="10" max="10" width="12.90625" style="1" customWidth="1"/>
    <col min="11" max="12" width="8.90625" style="1"/>
    <col min="13" max="13" width="9.54296875" style="1" customWidth="1"/>
    <col min="14" max="14" width="6.81640625" style="1" customWidth="1"/>
    <col min="15" max="21" width="8.90625" style="1"/>
    <col min="22" max="22" width="0.453125" style="1" customWidth="1"/>
    <col min="23" max="16384" width="8.90625" style="1"/>
  </cols>
  <sheetData>
    <row r="1" spans="1:29" ht="15.6" x14ac:dyDescent="0.3">
      <c r="A1" s="9"/>
      <c r="B1" s="245" t="s">
        <v>179</v>
      </c>
      <c r="C1" s="245"/>
      <c r="D1" s="245"/>
      <c r="E1" s="245"/>
      <c r="F1" s="245"/>
      <c r="G1" s="245"/>
      <c r="H1" s="245"/>
      <c r="I1" s="245"/>
      <c r="J1" s="245"/>
      <c r="K1" s="245"/>
      <c r="L1" s="245"/>
      <c r="M1" s="9"/>
      <c r="N1" s="9"/>
      <c r="O1" s="10"/>
      <c r="P1" s="124"/>
      <c r="Q1" s="246" t="s">
        <v>28</v>
      </c>
      <c r="R1" s="246"/>
      <c r="S1" s="246"/>
      <c r="T1" s="246"/>
      <c r="U1" s="246"/>
      <c r="V1" s="246"/>
      <c r="W1" s="246"/>
      <c r="X1" s="246"/>
      <c r="Y1" s="246"/>
      <c r="Z1" s="246"/>
      <c r="AA1" s="246"/>
      <c r="AB1" s="124"/>
      <c r="AC1" s="10"/>
    </row>
    <row r="2" spans="1:29" ht="15.6" x14ac:dyDescent="0.3">
      <c r="A2" s="9"/>
      <c r="B2" s="245"/>
      <c r="C2" s="245"/>
      <c r="D2" s="245"/>
      <c r="E2" s="245"/>
      <c r="F2" s="245"/>
      <c r="G2" s="245"/>
      <c r="H2" s="245"/>
      <c r="I2" s="245"/>
      <c r="J2" s="245"/>
      <c r="K2" s="245"/>
      <c r="L2" s="245"/>
      <c r="M2" s="9"/>
      <c r="N2" s="9"/>
      <c r="O2" s="10"/>
      <c r="P2" s="124"/>
      <c r="Q2" s="246"/>
      <c r="R2" s="246"/>
      <c r="S2" s="246"/>
      <c r="T2" s="246"/>
      <c r="U2" s="246"/>
      <c r="V2" s="246"/>
      <c r="W2" s="246"/>
      <c r="X2" s="246"/>
      <c r="Y2" s="246"/>
      <c r="Z2" s="246"/>
      <c r="AA2" s="246"/>
      <c r="AB2" s="124"/>
      <c r="AC2" s="10"/>
    </row>
    <row r="3" spans="1:29" ht="45" customHeight="1" x14ac:dyDescent="0.3">
      <c r="A3" s="9"/>
      <c r="B3" s="9"/>
      <c r="C3" s="9"/>
      <c r="D3" s="9"/>
      <c r="E3" s="9"/>
      <c r="F3" s="9"/>
      <c r="G3" s="9"/>
      <c r="H3" s="9"/>
      <c r="I3" s="9"/>
      <c r="J3" s="9"/>
      <c r="K3" s="9"/>
      <c r="L3" s="9"/>
      <c r="M3" s="9"/>
      <c r="N3" s="9"/>
      <c r="O3" s="10"/>
      <c r="P3" s="124"/>
      <c r="Q3" s="124"/>
      <c r="R3" s="124"/>
      <c r="S3" s="124"/>
      <c r="T3" s="124"/>
      <c r="U3" s="124"/>
      <c r="V3" s="124"/>
      <c r="W3" s="124"/>
      <c r="X3" s="124"/>
      <c r="Y3" s="124"/>
      <c r="Z3" s="124"/>
      <c r="AA3" s="124"/>
      <c r="AB3" s="124"/>
      <c r="AC3" s="10"/>
    </row>
    <row r="4" spans="1:29" ht="15.6" x14ac:dyDescent="0.3">
      <c r="A4" s="9"/>
      <c r="B4" s="9"/>
      <c r="C4" s="9"/>
      <c r="D4" s="9"/>
      <c r="E4" s="9"/>
      <c r="F4" s="9"/>
      <c r="G4" s="9"/>
      <c r="H4" s="9"/>
      <c r="I4" s="9"/>
      <c r="J4" s="9"/>
      <c r="K4" s="9"/>
      <c r="L4" s="9"/>
      <c r="M4" s="9"/>
      <c r="N4" s="9"/>
      <c r="O4" s="10"/>
      <c r="P4" s="124"/>
      <c r="Q4" s="124"/>
      <c r="R4" s="124"/>
      <c r="S4" s="124"/>
      <c r="T4" s="124"/>
      <c r="U4" s="124"/>
      <c r="V4" s="124"/>
      <c r="W4" s="124"/>
      <c r="X4" s="124"/>
      <c r="Y4" s="124"/>
      <c r="Z4" s="124"/>
      <c r="AA4" s="124"/>
      <c r="AB4" s="124"/>
      <c r="AC4" s="10"/>
    </row>
    <row r="5" spans="1:29" x14ac:dyDescent="0.3">
      <c r="A5" s="9"/>
      <c r="B5" s="9"/>
      <c r="C5" s="9"/>
      <c r="D5" s="9"/>
      <c r="E5" s="9"/>
      <c r="F5" s="9"/>
      <c r="G5" s="9"/>
      <c r="H5" s="9"/>
      <c r="I5" s="9"/>
      <c r="J5" s="9"/>
      <c r="K5" s="9"/>
      <c r="L5" s="9"/>
      <c r="M5" s="9"/>
      <c r="N5" s="9"/>
      <c r="O5" s="10"/>
      <c r="P5" s="247" t="s">
        <v>27</v>
      </c>
      <c r="Q5" s="247"/>
      <c r="R5" s="247"/>
      <c r="S5" s="247"/>
      <c r="T5" s="247"/>
      <c r="U5" s="247"/>
      <c r="V5" s="247"/>
      <c r="W5" s="247"/>
      <c r="X5" s="247"/>
      <c r="Y5" s="247"/>
      <c r="Z5" s="247"/>
      <c r="AA5" s="247"/>
      <c r="AB5" s="247"/>
      <c r="AC5" s="10"/>
    </row>
    <row r="6" spans="1:29" x14ac:dyDescent="0.3">
      <c r="A6" s="9"/>
      <c r="B6" s="9"/>
      <c r="C6" s="9"/>
      <c r="D6" s="9"/>
      <c r="E6" s="9"/>
      <c r="F6" s="9"/>
      <c r="G6" s="9"/>
      <c r="H6" s="9"/>
      <c r="I6" s="9"/>
      <c r="J6" s="9"/>
      <c r="K6" s="9"/>
      <c r="L6" s="9"/>
      <c r="M6" s="9"/>
      <c r="N6" s="9"/>
      <c r="O6" s="10"/>
      <c r="P6" s="247"/>
      <c r="Q6" s="247"/>
      <c r="R6" s="247"/>
      <c r="S6" s="247"/>
      <c r="T6" s="247"/>
      <c r="U6" s="247"/>
      <c r="V6" s="247"/>
      <c r="W6" s="247"/>
      <c r="X6" s="247"/>
      <c r="Y6" s="247"/>
      <c r="Z6" s="247"/>
      <c r="AA6" s="247"/>
      <c r="AB6" s="247"/>
      <c r="AC6" s="10"/>
    </row>
    <row r="7" spans="1:29" ht="15" x14ac:dyDescent="0.3">
      <c r="A7" s="9"/>
      <c r="B7" s="9"/>
      <c r="C7" s="9"/>
      <c r="D7" s="9"/>
      <c r="E7" s="9"/>
      <c r="F7" s="9"/>
      <c r="G7" s="9"/>
      <c r="H7" s="9"/>
      <c r="I7" s="9"/>
      <c r="J7" s="9"/>
      <c r="K7" s="9"/>
      <c r="L7" s="9"/>
      <c r="M7" s="9"/>
      <c r="N7" s="9"/>
      <c r="O7" s="10"/>
      <c r="P7" s="249"/>
      <c r="Q7" s="250"/>
      <c r="R7" s="250"/>
      <c r="S7" s="250"/>
      <c r="T7" s="250"/>
      <c r="U7" s="251"/>
      <c r="V7" s="165"/>
      <c r="W7" s="249"/>
      <c r="X7" s="250"/>
      <c r="Y7" s="250"/>
      <c r="Z7" s="250"/>
      <c r="AA7" s="250"/>
      <c r="AB7" s="251"/>
      <c r="AC7" s="10"/>
    </row>
    <row r="8" spans="1:29" ht="15" x14ac:dyDescent="0.3">
      <c r="A8" s="9"/>
      <c r="B8" s="9"/>
      <c r="C8" s="9"/>
      <c r="D8" s="9"/>
      <c r="E8" s="9"/>
      <c r="F8" s="9"/>
      <c r="G8" s="9"/>
      <c r="H8" s="9"/>
      <c r="I8" s="9"/>
      <c r="J8" s="9"/>
      <c r="K8" s="9"/>
      <c r="L8" s="9"/>
      <c r="M8" s="9"/>
      <c r="N8" s="9"/>
      <c r="O8" s="10"/>
      <c r="P8" s="275"/>
      <c r="Q8" s="276"/>
      <c r="R8" s="276"/>
      <c r="S8" s="276"/>
      <c r="T8" s="276"/>
      <c r="U8" s="277"/>
      <c r="V8" s="166"/>
      <c r="W8" s="275"/>
      <c r="X8" s="276"/>
      <c r="Y8" s="276"/>
      <c r="Z8" s="276"/>
      <c r="AA8" s="276"/>
      <c r="AB8" s="277"/>
      <c r="AC8" s="10"/>
    </row>
    <row r="9" spans="1:29" ht="15" x14ac:dyDescent="0.3">
      <c r="A9" s="9"/>
      <c r="B9" s="9"/>
      <c r="C9" s="9"/>
      <c r="D9" s="9"/>
      <c r="E9" s="9"/>
      <c r="F9" s="9"/>
      <c r="G9" s="9"/>
      <c r="H9" s="9"/>
      <c r="I9" s="9"/>
      <c r="J9" s="9"/>
      <c r="K9" s="9"/>
      <c r="L9" s="9"/>
      <c r="M9" s="9"/>
      <c r="N9" s="9"/>
      <c r="O9" s="10"/>
      <c r="P9" s="252"/>
      <c r="Q9" s="253"/>
      <c r="R9" s="253"/>
      <c r="S9" s="253"/>
      <c r="T9" s="253"/>
      <c r="U9" s="254"/>
      <c r="V9" s="167"/>
      <c r="W9" s="252"/>
      <c r="X9" s="253"/>
      <c r="Y9" s="253"/>
      <c r="Z9" s="253"/>
      <c r="AA9" s="253"/>
      <c r="AB9" s="254"/>
      <c r="AC9" s="10"/>
    </row>
    <row r="10" spans="1:29" ht="15" x14ac:dyDescent="0.3">
      <c r="A10" s="9"/>
      <c r="B10" s="9"/>
      <c r="C10" s="9"/>
      <c r="D10" s="9"/>
      <c r="E10" s="9"/>
      <c r="F10" s="9"/>
      <c r="G10" s="9"/>
      <c r="H10" s="9"/>
      <c r="I10" s="9"/>
      <c r="J10" s="9"/>
      <c r="K10" s="9"/>
      <c r="L10" s="9"/>
      <c r="M10" s="9"/>
      <c r="N10" s="9"/>
      <c r="O10" s="10"/>
      <c r="P10" s="249"/>
      <c r="Q10" s="250"/>
      <c r="R10" s="250"/>
      <c r="S10" s="250"/>
      <c r="T10" s="250"/>
      <c r="U10" s="251"/>
      <c r="V10" s="165"/>
      <c r="W10" s="249"/>
      <c r="X10" s="250"/>
      <c r="Y10" s="250"/>
      <c r="Z10" s="250"/>
      <c r="AA10" s="250"/>
      <c r="AB10" s="251"/>
      <c r="AC10" s="10"/>
    </row>
    <row r="11" spans="1:29" ht="15" x14ac:dyDescent="0.3">
      <c r="A11" s="9"/>
      <c r="B11" s="9"/>
      <c r="C11" s="9"/>
      <c r="D11" s="9"/>
      <c r="E11" s="9"/>
      <c r="F11" s="9"/>
      <c r="G11" s="9"/>
      <c r="H11" s="9"/>
      <c r="I11" s="9"/>
      <c r="J11" s="9"/>
      <c r="K11" s="9"/>
      <c r="L11" s="9"/>
      <c r="M11" s="9"/>
      <c r="N11" s="9"/>
      <c r="O11" s="10"/>
      <c r="P11" s="275"/>
      <c r="Q11" s="276"/>
      <c r="R11" s="276"/>
      <c r="S11" s="276"/>
      <c r="T11" s="276"/>
      <c r="U11" s="277"/>
      <c r="V11" s="166"/>
      <c r="W11" s="275"/>
      <c r="X11" s="276"/>
      <c r="Y11" s="276"/>
      <c r="Z11" s="276"/>
      <c r="AA11" s="276"/>
      <c r="AB11" s="277"/>
      <c r="AC11" s="10"/>
    </row>
    <row r="12" spans="1:29" ht="15" x14ac:dyDescent="0.3">
      <c r="A12" s="9"/>
      <c r="B12" s="9"/>
      <c r="C12" s="9"/>
      <c r="D12" s="9"/>
      <c r="E12" s="9"/>
      <c r="F12" s="9"/>
      <c r="G12" s="9"/>
      <c r="H12" s="9"/>
      <c r="I12" s="9"/>
      <c r="J12" s="9"/>
      <c r="K12" s="9"/>
      <c r="L12" s="9"/>
      <c r="M12" s="9"/>
      <c r="N12" s="9"/>
      <c r="O12" s="10"/>
      <c r="P12" s="252"/>
      <c r="Q12" s="253"/>
      <c r="R12" s="253"/>
      <c r="S12" s="253"/>
      <c r="T12" s="253"/>
      <c r="U12" s="254"/>
      <c r="V12" s="167"/>
      <c r="W12" s="252"/>
      <c r="X12" s="253"/>
      <c r="Y12" s="253"/>
      <c r="Z12" s="253"/>
      <c r="AA12" s="253"/>
      <c r="AB12" s="254"/>
      <c r="AC12" s="10"/>
    </row>
    <row r="13" spans="1:29" ht="15" x14ac:dyDescent="0.3">
      <c r="A13" s="9"/>
      <c r="B13" s="9"/>
      <c r="C13" s="9"/>
      <c r="D13" s="9"/>
      <c r="E13" s="9"/>
      <c r="F13" s="9"/>
      <c r="G13" s="9"/>
      <c r="H13" s="9"/>
      <c r="I13" s="9"/>
      <c r="J13" s="9"/>
      <c r="K13" s="9"/>
      <c r="L13" s="9"/>
      <c r="M13" s="9"/>
      <c r="N13" s="9"/>
      <c r="O13" s="10"/>
      <c r="P13" s="256"/>
      <c r="Q13" s="256"/>
      <c r="R13" s="256"/>
      <c r="S13" s="256"/>
      <c r="T13" s="256"/>
      <c r="U13" s="256"/>
      <c r="V13" s="168"/>
      <c r="W13" s="256"/>
      <c r="X13" s="256"/>
      <c r="Y13" s="256"/>
      <c r="Z13" s="256"/>
      <c r="AA13" s="256"/>
      <c r="AB13" s="256"/>
      <c r="AC13" s="10"/>
    </row>
    <row r="14" spans="1:29" ht="15" x14ac:dyDescent="0.3">
      <c r="A14" s="9"/>
      <c r="B14" s="9"/>
      <c r="C14" s="9"/>
      <c r="D14" s="9"/>
      <c r="E14" s="9"/>
      <c r="F14" s="9"/>
      <c r="G14" s="9"/>
      <c r="H14" s="9"/>
      <c r="I14" s="9"/>
      <c r="J14" s="9"/>
      <c r="K14" s="9"/>
      <c r="L14" s="9"/>
      <c r="M14" s="9"/>
      <c r="N14" s="9"/>
      <c r="O14" s="10"/>
      <c r="P14" s="256"/>
      <c r="Q14" s="256"/>
      <c r="R14" s="256"/>
      <c r="S14" s="256"/>
      <c r="T14" s="256"/>
      <c r="U14" s="256"/>
      <c r="V14" s="168"/>
      <c r="W14" s="256"/>
      <c r="X14" s="256"/>
      <c r="Y14" s="256"/>
      <c r="Z14" s="256"/>
      <c r="AA14" s="256"/>
      <c r="AB14" s="256"/>
      <c r="AC14" s="10"/>
    </row>
    <row r="15" spans="1:29" ht="15" x14ac:dyDescent="0.3">
      <c r="A15" s="9"/>
      <c r="B15" s="9"/>
      <c r="C15" s="9"/>
      <c r="D15" s="9"/>
      <c r="E15" s="9"/>
      <c r="F15" s="9"/>
      <c r="G15" s="9"/>
      <c r="H15" s="9"/>
      <c r="I15" s="9"/>
      <c r="J15" s="9"/>
      <c r="K15" s="9"/>
      <c r="L15" s="9"/>
      <c r="M15" s="9"/>
      <c r="N15" s="9"/>
      <c r="O15" s="10"/>
      <c r="P15" s="256"/>
      <c r="Q15" s="256"/>
      <c r="R15" s="256"/>
      <c r="S15" s="256"/>
      <c r="T15" s="256"/>
      <c r="U15" s="256"/>
      <c r="V15" s="168"/>
      <c r="W15" s="256"/>
      <c r="X15" s="256"/>
      <c r="Y15" s="256"/>
      <c r="Z15" s="256"/>
      <c r="AA15" s="256"/>
      <c r="AB15" s="256"/>
      <c r="AC15" s="10"/>
    </row>
    <row r="16" spans="1:29" ht="15.6" x14ac:dyDescent="0.3">
      <c r="A16" s="9"/>
      <c r="B16" s="9"/>
      <c r="C16" s="9"/>
      <c r="D16" s="9"/>
      <c r="E16" s="9"/>
      <c r="F16" s="9"/>
      <c r="G16" s="9"/>
      <c r="H16" s="9"/>
      <c r="I16" s="9"/>
      <c r="J16" s="9"/>
      <c r="K16" s="9"/>
      <c r="L16" s="9"/>
      <c r="M16" s="9"/>
      <c r="N16" s="9"/>
      <c r="O16" s="10"/>
      <c r="P16" s="125"/>
      <c r="Q16" s="125"/>
      <c r="R16" s="125"/>
      <c r="S16" s="125"/>
      <c r="T16" s="125"/>
      <c r="U16" s="125"/>
      <c r="V16" s="169"/>
      <c r="W16" s="125"/>
      <c r="X16" s="125"/>
      <c r="Y16" s="125"/>
      <c r="Z16" s="125"/>
      <c r="AA16" s="125"/>
      <c r="AB16" s="125"/>
      <c r="AC16" s="10"/>
    </row>
    <row r="17" spans="1:29" ht="15.6" x14ac:dyDescent="0.3">
      <c r="A17" s="9"/>
      <c r="B17" s="9"/>
      <c r="C17" s="9"/>
      <c r="D17" s="9"/>
      <c r="E17" s="9"/>
      <c r="F17" s="9"/>
      <c r="G17" s="9"/>
      <c r="H17" s="9"/>
      <c r="I17" s="9"/>
      <c r="J17" s="9"/>
      <c r="K17" s="9"/>
      <c r="L17" s="9"/>
      <c r="M17" s="9"/>
      <c r="N17" s="9"/>
      <c r="O17" s="10"/>
      <c r="P17" s="125"/>
      <c r="Q17" s="125"/>
      <c r="R17" s="125"/>
      <c r="S17" s="125"/>
      <c r="T17" s="125"/>
      <c r="U17" s="125"/>
      <c r="V17" s="169"/>
      <c r="W17" s="125"/>
      <c r="X17" s="125"/>
      <c r="Y17" s="125"/>
      <c r="Z17" s="125"/>
      <c r="AA17" s="125"/>
      <c r="AB17" s="125"/>
      <c r="AC17" s="10"/>
    </row>
    <row r="18" spans="1:29" ht="15" x14ac:dyDescent="0.3">
      <c r="A18" s="9"/>
      <c r="B18" s="9"/>
      <c r="C18" s="9"/>
      <c r="D18" s="9"/>
      <c r="E18" s="9"/>
      <c r="F18" s="9"/>
      <c r="G18" s="9"/>
      <c r="H18" s="9"/>
      <c r="I18" s="9"/>
      <c r="J18" s="9"/>
      <c r="K18" s="9"/>
      <c r="L18" s="9"/>
      <c r="M18" s="9"/>
      <c r="N18" s="9"/>
      <c r="O18" s="10"/>
      <c r="P18" s="248" t="s">
        <v>26</v>
      </c>
      <c r="Q18" s="248"/>
      <c r="R18" s="248"/>
      <c r="S18" s="248"/>
      <c r="T18" s="248"/>
      <c r="U18" s="248"/>
      <c r="V18" s="170"/>
      <c r="W18" s="248" t="s">
        <v>25</v>
      </c>
      <c r="X18" s="248"/>
      <c r="Y18" s="248"/>
      <c r="Z18" s="248"/>
      <c r="AA18" s="248"/>
      <c r="AB18" s="248"/>
      <c r="AC18" s="10"/>
    </row>
    <row r="19" spans="1:29" ht="15" x14ac:dyDescent="0.3">
      <c r="A19" s="9"/>
      <c r="B19" s="9"/>
      <c r="C19" s="9"/>
      <c r="D19" s="9"/>
      <c r="E19" s="9"/>
      <c r="F19" s="9"/>
      <c r="G19" s="9"/>
      <c r="H19" s="9"/>
      <c r="I19" s="9"/>
      <c r="J19" s="9"/>
      <c r="K19" s="9"/>
      <c r="L19" s="9"/>
      <c r="M19" s="9"/>
      <c r="N19" s="9"/>
      <c r="O19" s="10"/>
      <c r="P19" s="248"/>
      <c r="Q19" s="248"/>
      <c r="R19" s="248"/>
      <c r="S19" s="248"/>
      <c r="T19" s="248"/>
      <c r="U19" s="248"/>
      <c r="V19" s="170"/>
      <c r="W19" s="248"/>
      <c r="X19" s="248"/>
      <c r="Y19" s="248"/>
      <c r="Z19" s="248"/>
      <c r="AA19" s="248"/>
      <c r="AB19" s="248"/>
      <c r="AC19" s="10"/>
    </row>
    <row r="20" spans="1:29" ht="15" x14ac:dyDescent="0.3">
      <c r="A20" s="9"/>
      <c r="B20" s="9"/>
      <c r="C20" s="9"/>
      <c r="D20" s="9"/>
      <c r="E20" s="9"/>
      <c r="F20" s="9"/>
      <c r="G20" s="9"/>
      <c r="H20" s="9"/>
      <c r="I20" s="9"/>
      <c r="J20" s="9"/>
      <c r="K20" s="9"/>
      <c r="L20" s="9"/>
      <c r="M20" s="9"/>
      <c r="N20" s="9"/>
      <c r="O20" s="10"/>
      <c r="P20" s="249"/>
      <c r="Q20" s="250"/>
      <c r="R20" s="251"/>
      <c r="S20" s="249"/>
      <c r="T20" s="250"/>
      <c r="U20" s="251"/>
      <c r="V20" s="171"/>
      <c r="W20" s="249"/>
      <c r="X20" s="250"/>
      <c r="Y20" s="251"/>
      <c r="Z20" s="249"/>
      <c r="AA20" s="250"/>
      <c r="AB20" s="251"/>
      <c r="AC20" s="10"/>
    </row>
    <row r="21" spans="1:29" ht="15" x14ac:dyDescent="0.3">
      <c r="A21" s="9"/>
      <c r="B21" s="9"/>
      <c r="C21" s="9"/>
      <c r="D21" s="9"/>
      <c r="E21" s="9"/>
      <c r="F21" s="9"/>
      <c r="G21" s="9"/>
      <c r="H21" s="9"/>
      <c r="I21" s="9"/>
      <c r="J21" s="9"/>
      <c r="K21" s="9"/>
      <c r="L21" s="9"/>
      <c r="M21" s="9"/>
      <c r="N21" s="9"/>
      <c r="O21" s="10"/>
      <c r="P21" s="252"/>
      <c r="Q21" s="253"/>
      <c r="R21" s="254"/>
      <c r="S21" s="252"/>
      <c r="T21" s="253"/>
      <c r="U21" s="254"/>
      <c r="V21" s="171"/>
      <c r="W21" s="252"/>
      <c r="X21" s="253"/>
      <c r="Y21" s="254"/>
      <c r="Z21" s="252"/>
      <c r="AA21" s="253"/>
      <c r="AB21" s="254"/>
      <c r="AC21" s="10"/>
    </row>
    <row r="22" spans="1:29" ht="15" x14ac:dyDescent="0.3">
      <c r="A22" s="9"/>
      <c r="B22" s="9"/>
      <c r="C22" s="9"/>
      <c r="D22" s="9"/>
      <c r="E22" s="9"/>
      <c r="F22" s="9"/>
      <c r="G22" s="9"/>
      <c r="H22" s="9"/>
      <c r="I22" s="9"/>
      <c r="J22" s="9"/>
      <c r="K22" s="9"/>
      <c r="L22" s="9"/>
      <c r="M22" s="9"/>
      <c r="N22" s="9"/>
      <c r="O22" s="10"/>
      <c r="P22" s="249"/>
      <c r="Q22" s="250"/>
      <c r="R22" s="251"/>
      <c r="S22" s="249"/>
      <c r="T22" s="250"/>
      <c r="U22" s="251"/>
      <c r="V22" s="171"/>
      <c r="W22" s="249"/>
      <c r="X22" s="250"/>
      <c r="Y22" s="251"/>
      <c r="Z22" s="249"/>
      <c r="AA22" s="250"/>
      <c r="AB22" s="251"/>
      <c r="AC22" s="10"/>
    </row>
    <row r="23" spans="1:29" ht="15" x14ac:dyDescent="0.3">
      <c r="A23" s="9"/>
      <c r="B23" s="9"/>
      <c r="C23" s="9"/>
      <c r="D23" s="9"/>
      <c r="E23" s="9"/>
      <c r="F23" s="9"/>
      <c r="G23" s="9"/>
      <c r="H23" s="9"/>
      <c r="I23" s="9"/>
      <c r="J23" s="9"/>
      <c r="K23" s="9"/>
      <c r="L23" s="9"/>
      <c r="M23" s="9"/>
      <c r="N23" s="9"/>
      <c r="O23" s="10"/>
      <c r="P23" s="252"/>
      <c r="Q23" s="253"/>
      <c r="R23" s="254"/>
      <c r="S23" s="252"/>
      <c r="T23" s="253"/>
      <c r="U23" s="254"/>
      <c r="V23" s="171"/>
      <c r="W23" s="252"/>
      <c r="X23" s="253"/>
      <c r="Y23" s="254"/>
      <c r="Z23" s="252"/>
      <c r="AA23" s="253"/>
      <c r="AB23" s="254"/>
      <c r="AC23" s="10"/>
    </row>
    <row r="24" spans="1:29" ht="15" x14ac:dyDescent="0.3">
      <c r="A24" s="9"/>
      <c r="B24" s="9"/>
      <c r="C24" s="9"/>
      <c r="D24" s="9"/>
      <c r="E24" s="9"/>
      <c r="F24" s="9"/>
      <c r="G24" s="9"/>
      <c r="H24" s="9"/>
      <c r="I24" s="9"/>
      <c r="J24" s="9"/>
      <c r="K24" s="9"/>
      <c r="L24" s="9"/>
      <c r="M24" s="9"/>
      <c r="N24" s="9"/>
      <c r="O24" s="10"/>
      <c r="P24" s="248" t="s">
        <v>24</v>
      </c>
      <c r="Q24" s="248"/>
      <c r="R24" s="248"/>
      <c r="S24" s="248"/>
      <c r="T24" s="248"/>
      <c r="U24" s="248"/>
      <c r="V24" s="171"/>
      <c r="W24" s="248" t="s">
        <v>23</v>
      </c>
      <c r="X24" s="248"/>
      <c r="Y24" s="248"/>
      <c r="Z24" s="248"/>
      <c r="AA24" s="248"/>
      <c r="AB24" s="248"/>
      <c r="AC24" s="10"/>
    </row>
    <row r="25" spans="1:29" ht="15" x14ac:dyDescent="0.3">
      <c r="A25" s="9"/>
      <c r="B25" s="9"/>
      <c r="C25" s="9"/>
      <c r="D25" s="9"/>
      <c r="E25" s="9"/>
      <c r="F25" s="9"/>
      <c r="G25" s="9"/>
      <c r="H25" s="9"/>
      <c r="I25" s="9"/>
      <c r="J25" s="9"/>
      <c r="K25" s="9"/>
      <c r="L25" s="9"/>
      <c r="M25" s="9"/>
      <c r="N25" s="9"/>
      <c r="O25" s="10"/>
      <c r="P25" s="248"/>
      <c r="Q25" s="248"/>
      <c r="R25" s="248"/>
      <c r="S25" s="248"/>
      <c r="T25" s="248"/>
      <c r="U25" s="248"/>
      <c r="V25" s="171"/>
      <c r="W25" s="248"/>
      <c r="X25" s="248"/>
      <c r="Y25" s="248"/>
      <c r="Z25" s="248"/>
      <c r="AA25" s="248"/>
      <c r="AB25" s="248"/>
      <c r="AC25" s="10"/>
    </row>
    <row r="26" spans="1:29" ht="15" x14ac:dyDescent="0.3">
      <c r="A26" s="9"/>
      <c r="B26" s="9"/>
      <c r="C26" s="9"/>
      <c r="D26" s="9"/>
      <c r="E26" s="9"/>
      <c r="F26" s="9"/>
      <c r="G26" s="9"/>
      <c r="H26" s="9"/>
      <c r="I26" s="9"/>
      <c r="J26" s="9"/>
      <c r="K26" s="9"/>
      <c r="L26" s="9"/>
      <c r="M26" s="9"/>
      <c r="N26" s="9"/>
      <c r="O26" s="10"/>
      <c r="P26" s="249"/>
      <c r="Q26" s="250"/>
      <c r="R26" s="251"/>
      <c r="S26" s="249"/>
      <c r="T26" s="250"/>
      <c r="U26" s="251"/>
      <c r="V26" s="171"/>
      <c r="W26" s="249"/>
      <c r="X26" s="250"/>
      <c r="Y26" s="251"/>
      <c r="Z26" s="249"/>
      <c r="AA26" s="250"/>
      <c r="AB26" s="251"/>
      <c r="AC26" s="10"/>
    </row>
    <row r="27" spans="1:29" ht="15" x14ac:dyDescent="0.3">
      <c r="A27" s="9"/>
      <c r="B27" s="9"/>
      <c r="C27" s="9"/>
      <c r="D27" s="9"/>
      <c r="E27" s="9"/>
      <c r="F27" s="9"/>
      <c r="G27" s="9"/>
      <c r="H27" s="9"/>
      <c r="I27" s="9"/>
      <c r="J27" s="9"/>
      <c r="K27" s="9"/>
      <c r="L27" s="9"/>
      <c r="M27" s="9"/>
      <c r="N27" s="9"/>
      <c r="O27" s="10"/>
      <c r="P27" s="252"/>
      <c r="Q27" s="253"/>
      <c r="R27" s="254"/>
      <c r="S27" s="252"/>
      <c r="T27" s="253"/>
      <c r="U27" s="254"/>
      <c r="V27" s="171"/>
      <c r="W27" s="252"/>
      <c r="X27" s="253"/>
      <c r="Y27" s="254"/>
      <c r="Z27" s="252"/>
      <c r="AA27" s="253"/>
      <c r="AB27" s="254"/>
      <c r="AC27" s="10"/>
    </row>
    <row r="28" spans="1:29" ht="15" x14ac:dyDescent="0.3">
      <c r="A28" s="9"/>
      <c r="B28" s="9"/>
      <c r="C28" s="9"/>
      <c r="D28" s="9"/>
      <c r="E28" s="9"/>
      <c r="F28" s="9"/>
      <c r="G28" s="9"/>
      <c r="H28" s="9"/>
      <c r="I28" s="9"/>
      <c r="J28" s="9"/>
      <c r="K28" s="9"/>
      <c r="L28" s="9"/>
      <c r="M28" s="9"/>
      <c r="N28" s="9"/>
      <c r="O28" s="10"/>
      <c r="P28" s="249"/>
      <c r="Q28" s="250"/>
      <c r="R28" s="251"/>
      <c r="S28" s="249"/>
      <c r="T28" s="250"/>
      <c r="U28" s="251"/>
      <c r="V28" s="171"/>
      <c r="W28" s="249"/>
      <c r="X28" s="250"/>
      <c r="Y28" s="251"/>
      <c r="Z28" s="249"/>
      <c r="AA28" s="250"/>
      <c r="AB28" s="251"/>
      <c r="AC28" s="10"/>
    </row>
    <row r="29" spans="1:29" ht="15" x14ac:dyDescent="0.3">
      <c r="A29" s="9"/>
      <c r="B29" s="9"/>
      <c r="C29" s="9"/>
      <c r="D29" s="9"/>
      <c r="E29" s="9"/>
      <c r="F29" s="9"/>
      <c r="G29" s="9"/>
      <c r="H29" s="9"/>
      <c r="I29" s="9"/>
      <c r="J29" s="9"/>
      <c r="K29" s="9"/>
      <c r="L29" s="9"/>
      <c r="M29" s="9"/>
      <c r="N29" s="9"/>
      <c r="O29" s="10"/>
      <c r="P29" s="252"/>
      <c r="Q29" s="253"/>
      <c r="R29" s="254"/>
      <c r="S29" s="252"/>
      <c r="T29" s="253"/>
      <c r="U29" s="254"/>
      <c r="V29" s="171"/>
      <c r="W29" s="252"/>
      <c r="X29" s="253"/>
      <c r="Y29" s="254"/>
      <c r="Z29" s="252"/>
      <c r="AA29" s="253"/>
      <c r="AB29" s="254"/>
      <c r="AC29" s="10"/>
    </row>
    <row r="30" spans="1:29" ht="15.6" x14ac:dyDescent="0.3">
      <c r="A30" s="9"/>
      <c r="B30" s="9"/>
      <c r="C30" s="9"/>
      <c r="D30" s="9"/>
      <c r="E30" s="9"/>
      <c r="F30" s="9"/>
      <c r="G30" s="9"/>
      <c r="H30" s="9"/>
      <c r="I30" s="9"/>
      <c r="J30" s="9"/>
      <c r="K30" s="9"/>
      <c r="L30" s="9"/>
      <c r="M30" s="9"/>
      <c r="N30" s="9"/>
      <c r="O30" s="10"/>
      <c r="P30" s="124"/>
      <c r="Q30" s="124"/>
      <c r="R30" s="124"/>
      <c r="S30" s="124"/>
      <c r="T30" s="124"/>
      <c r="U30" s="124"/>
      <c r="V30" s="124"/>
      <c r="W30" s="124"/>
      <c r="X30" s="124"/>
      <c r="Y30" s="124"/>
      <c r="Z30" s="124"/>
      <c r="AA30" s="124"/>
      <c r="AB30" s="124"/>
      <c r="AC30" s="10"/>
    </row>
    <row r="31" spans="1:29" ht="15.6" x14ac:dyDescent="0.3">
      <c r="A31" s="9"/>
      <c r="B31" s="9"/>
      <c r="C31" s="9"/>
      <c r="D31" s="9"/>
      <c r="E31" s="9"/>
      <c r="F31" s="9"/>
      <c r="G31" s="9"/>
      <c r="H31" s="9"/>
      <c r="I31" s="9"/>
      <c r="J31" s="9"/>
      <c r="K31" s="9"/>
      <c r="L31" s="9"/>
      <c r="M31" s="9"/>
      <c r="N31" s="265" t="s">
        <v>220</v>
      </c>
      <c r="O31" s="265"/>
      <c r="P31" s="124"/>
      <c r="Q31" s="124"/>
      <c r="R31" s="124"/>
      <c r="S31" s="124"/>
      <c r="T31" s="124"/>
      <c r="U31" s="124"/>
      <c r="V31" s="124"/>
      <c r="W31" s="124"/>
      <c r="X31" s="124"/>
      <c r="Y31" s="124"/>
      <c r="Z31" s="124"/>
      <c r="AA31" s="124"/>
      <c r="AB31" s="124"/>
      <c r="AC31" s="10"/>
    </row>
    <row r="32" spans="1:29" ht="26.25" customHeight="1" x14ac:dyDescent="0.3">
      <c r="A32" s="9"/>
      <c r="B32" s="9"/>
      <c r="C32" s="9"/>
      <c r="D32" s="9"/>
      <c r="E32" s="9"/>
      <c r="F32" s="9"/>
      <c r="G32" s="9"/>
      <c r="H32" s="9"/>
      <c r="I32" s="9"/>
      <c r="J32" s="9"/>
      <c r="K32" s="9"/>
      <c r="L32" s="9"/>
      <c r="M32" s="9"/>
      <c r="N32" s="265"/>
      <c r="O32" s="265"/>
      <c r="P32" s="124"/>
      <c r="Q32" s="124"/>
      <c r="R32" s="124"/>
      <c r="S32" s="124"/>
      <c r="T32" s="124"/>
      <c r="U32" s="124"/>
      <c r="V32" s="124"/>
      <c r="W32" s="124"/>
      <c r="X32" s="124"/>
      <c r="Y32" s="124"/>
      <c r="Z32" s="124"/>
      <c r="AA32" s="124"/>
      <c r="AB32" s="124"/>
      <c r="AC32" s="10"/>
    </row>
    <row r="33" spans="1:29" ht="15.6" x14ac:dyDescent="0.3">
      <c r="A33" s="11"/>
      <c r="B33" s="245" t="s">
        <v>22</v>
      </c>
      <c r="C33" s="245"/>
      <c r="D33" s="245"/>
      <c r="E33" s="245"/>
      <c r="F33" s="245"/>
      <c r="G33" s="245"/>
      <c r="H33" s="245"/>
      <c r="I33" s="245"/>
      <c r="J33" s="245"/>
      <c r="K33" s="245"/>
      <c r="L33" s="245"/>
      <c r="M33" s="11"/>
      <c r="N33" s="265"/>
      <c r="O33" s="265"/>
      <c r="P33" s="126"/>
      <c r="Q33" s="246" t="s">
        <v>21</v>
      </c>
      <c r="R33" s="246"/>
      <c r="S33" s="246"/>
      <c r="T33" s="246"/>
      <c r="U33" s="246"/>
      <c r="V33" s="246"/>
      <c r="W33" s="246"/>
      <c r="X33" s="246"/>
      <c r="Y33" s="246"/>
      <c r="Z33" s="246"/>
      <c r="AA33" s="246"/>
      <c r="AB33" s="126"/>
      <c r="AC33" s="9"/>
    </row>
    <row r="34" spans="1:29" ht="15.6" x14ac:dyDescent="0.3">
      <c r="A34" s="11"/>
      <c r="B34" s="245"/>
      <c r="C34" s="245"/>
      <c r="D34" s="245"/>
      <c r="E34" s="245"/>
      <c r="F34" s="245"/>
      <c r="G34" s="245"/>
      <c r="H34" s="245"/>
      <c r="I34" s="245"/>
      <c r="J34" s="245"/>
      <c r="K34" s="245"/>
      <c r="L34" s="245"/>
      <c r="M34" s="11"/>
      <c r="N34" s="265"/>
      <c r="O34" s="265"/>
      <c r="P34" s="126"/>
      <c r="Q34" s="246"/>
      <c r="R34" s="246"/>
      <c r="S34" s="246"/>
      <c r="T34" s="246"/>
      <c r="U34" s="246"/>
      <c r="V34" s="246"/>
      <c r="W34" s="246"/>
      <c r="X34" s="246"/>
      <c r="Y34" s="246"/>
      <c r="Z34" s="246"/>
      <c r="AA34" s="246"/>
      <c r="AB34" s="126"/>
      <c r="AC34" s="9"/>
    </row>
    <row r="35" spans="1:29" ht="15.6" x14ac:dyDescent="0.3">
      <c r="A35" s="11"/>
      <c r="B35" s="11"/>
      <c r="C35" s="11"/>
      <c r="D35" s="11"/>
      <c r="E35" s="11"/>
      <c r="F35" s="11"/>
      <c r="G35" s="11"/>
      <c r="H35" s="11"/>
      <c r="I35" s="11"/>
      <c r="J35" s="11"/>
      <c r="K35" s="11"/>
      <c r="L35" s="11"/>
      <c r="M35" s="11"/>
      <c r="N35" s="10"/>
      <c r="O35" s="9"/>
      <c r="P35" s="126"/>
      <c r="Q35" s="126"/>
      <c r="R35" s="126"/>
      <c r="S35" s="126"/>
      <c r="T35" s="126"/>
      <c r="U35" s="126"/>
      <c r="V35" s="126"/>
      <c r="W35" s="126"/>
      <c r="X35" s="126"/>
      <c r="Y35" s="126"/>
      <c r="Z35" s="126"/>
      <c r="AA35" s="126"/>
      <c r="AB35" s="126"/>
      <c r="AC35" s="9"/>
    </row>
    <row r="36" spans="1:29" ht="15.6" x14ac:dyDescent="0.3">
      <c r="A36" s="11"/>
      <c r="B36" s="11"/>
      <c r="C36" s="11"/>
      <c r="D36" s="11"/>
      <c r="E36" s="266" t="s">
        <v>166</v>
      </c>
      <c r="F36" s="266"/>
      <c r="G36" s="266"/>
      <c r="H36" s="266"/>
      <c r="I36" s="266"/>
      <c r="J36" s="266"/>
      <c r="K36" s="11"/>
      <c r="L36" s="11"/>
      <c r="M36" s="11"/>
      <c r="N36" s="10"/>
      <c r="O36" s="9"/>
      <c r="P36" s="126"/>
      <c r="Q36" s="126"/>
      <c r="R36" s="126"/>
      <c r="S36" s="126"/>
      <c r="T36" s="126"/>
      <c r="U36" s="126"/>
      <c r="V36" s="126"/>
      <c r="W36" s="126"/>
      <c r="X36" s="126"/>
      <c r="Y36" s="126"/>
      <c r="Z36" s="126"/>
      <c r="AA36" s="126"/>
      <c r="AB36" s="126"/>
      <c r="AC36" s="9"/>
    </row>
    <row r="37" spans="1:29" ht="15" customHeight="1" thickBot="1" x14ac:dyDescent="0.35">
      <c r="A37" s="11"/>
      <c r="B37" s="11"/>
      <c r="C37" s="11"/>
      <c r="D37" s="11"/>
      <c r="E37" s="267"/>
      <c r="F37" s="267"/>
      <c r="G37" s="267"/>
      <c r="H37" s="267"/>
      <c r="I37" s="267"/>
      <c r="J37" s="267"/>
      <c r="K37" s="11"/>
      <c r="L37" s="11"/>
      <c r="M37" s="11"/>
      <c r="N37" s="10"/>
      <c r="O37" s="9"/>
      <c r="P37" s="261" t="s">
        <v>20</v>
      </c>
      <c r="Q37" s="262"/>
      <c r="R37" s="262"/>
      <c r="S37" s="262"/>
      <c r="T37" s="262"/>
      <c r="U37" s="262"/>
      <c r="V37" s="262"/>
      <c r="W37" s="262"/>
      <c r="X37" s="262"/>
      <c r="Y37" s="262"/>
      <c r="Z37" s="262"/>
      <c r="AA37" s="262"/>
      <c r="AB37" s="263"/>
      <c r="AC37" s="9"/>
    </row>
    <row r="38" spans="1:29" ht="14.4" customHeight="1" x14ac:dyDescent="0.3">
      <c r="A38" s="11"/>
      <c r="B38" s="11"/>
      <c r="C38" s="11"/>
      <c r="D38" s="11"/>
      <c r="E38" s="278" t="s">
        <v>147</v>
      </c>
      <c r="F38" s="280" t="s">
        <v>148</v>
      </c>
      <c r="G38" s="280" t="s">
        <v>149</v>
      </c>
      <c r="H38" s="280" t="s">
        <v>150</v>
      </c>
      <c r="I38" s="280" t="s">
        <v>2</v>
      </c>
      <c r="J38" s="280" t="s">
        <v>1</v>
      </c>
      <c r="K38" s="11"/>
      <c r="L38" s="11"/>
      <c r="M38" s="11"/>
      <c r="N38" s="10"/>
      <c r="O38" s="9"/>
      <c r="P38" s="257"/>
      <c r="Q38" s="257"/>
      <c r="R38" s="257"/>
      <c r="S38" s="257"/>
      <c r="T38" s="257"/>
      <c r="U38" s="257"/>
      <c r="V38" s="257"/>
      <c r="W38" s="257"/>
      <c r="X38" s="257"/>
      <c r="Y38" s="257"/>
      <c r="Z38" s="257"/>
      <c r="AA38" s="257"/>
      <c r="AB38" s="257"/>
      <c r="AC38" s="9"/>
    </row>
    <row r="39" spans="1:29" ht="23.25" customHeight="1" thickBot="1" x14ac:dyDescent="0.35">
      <c r="A39" s="10"/>
      <c r="B39" s="11"/>
      <c r="C39" s="11"/>
      <c r="D39" s="11"/>
      <c r="E39" s="279"/>
      <c r="F39" s="281"/>
      <c r="G39" s="281"/>
      <c r="H39" s="281"/>
      <c r="I39" s="281"/>
      <c r="J39" s="281"/>
      <c r="K39" s="11"/>
      <c r="L39" s="11"/>
      <c r="M39" s="11"/>
      <c r="N39" s="10"/>
      <c r="O39" s="9"/>
      <c r="P39" s="257"/>
      <c r="Q39" s="257"/>
      <c r="R39" s="257"/>
      <c r="S39" s="257"/>
      <c r="T39" s="257"/>
      <c r="U39" s="257"/>
      <c r="V39" s="257"/>
      <c r="W39" s="257"/>
      <c r="X39" s="257"/>
      <c r="Y39" s="257"/>
      <c r="Z39" s="257"/>
      <c r="AA39" s="257"/>
      <c r="AB39" s="257"/>
      <c r="AC39" s="9"/>
    </row>
    <row r="40" spans="1:29" ht="21.75" customHeight="1" thickBot="1" x14ac:dyDescent="0.35">
      <c r="A40" s="10"/>
      <c r="B40" s="11"/>
      <c r="C40" s="11"/>
      <c r="D40" s="11"/>
      <c r="E40" s="80">
        <f>Metadata!D153</f>
        <v>5.1999999999999998E-2</v>
      </c>
      <c r="F40" s="79"/>
      <c r="G40" s="80">
        <f>Metadata!G153</f>
        <v>8.5000000000000006E-2</v>
      </c>
      <c r="H40" s="79"/>
      <c r="I40" s="80">
        <f>Metadata!J153</f>
        <v>0.1</v>
      </c>
      <c r="J40" s="79"/>
      <c r="K40" s="11"/>
      <c r="L40" s="11"/>
      <c r="M40" s="11"/>
      <c r="N40" s="10"/>
      <c r="O40" s="9"/>
      <c r="P40" s="257"/>
      <c r="Q40" s="257"/>
      <c r="R40" s="257"/>
      <c r="S40" s="257"/>
      <c r="T40" s="257"/>
      <c r="U40" s="257"/>
      <c r="V40" s="257"/>
      <c r="W40" s="257"/>
      <c r="X40" s="257"/>
      <c r="Y40" s="257"/>
      <c r="Z40" s="257"/>
      <c r="AA40" s="257"/>
      <c r="AB40" s="257"/>
      <c r="AC40" s="9"/>
    </row>
    <row r="41" spans="1:29" ht="15.75" customHeight="1" x14ac:dyDescent="0.3">
      <c r="A41" s="10"/>
      <c r="B41" s="271" t="s">
        <v>167</v>
      </c>
      <c r="C41" s="271"/>
      <c r="D41" s="271"/>
      <c r="E41" s="271"/>
      <c r="F41" s="271"/>
      <c r="G41" s="271"/>
      <c r="H41" s="271"/>
      <c r="I41" s="271"/>
      <c r="J41" s="271"/>
      <c r="K41" s="271"/>
      <c r="L41" s="271"/>
      <c r="M41" s="272"/>
      <c r="N41" s="10"/>
      <c r="O41" s="9"/>
      <c r="P41" s="257"/>
      <c r="Q41" s="257"/>
      <c r="R41" s="257"/>
      <c r="S41" s="257"/>
      <c r="T41" s="257"/>
      <c r="U41" s="257"/>
      <c r="V41" s="257"/>
      <c r="W41" s="257"/>
      <c r="X41" s="257"/>
      <c r="Y41" s="257"/>
      <c r="Z41" s="257"/>
      <c r="AA41" s="257"/>
      <c r="AB41" s="257"/>
      <c r="AC41" s="9"/>
    </row>
    <row r="42" spans="1:29" ht="15" customHeight="1" thickBot="1" x14ac:dyDescent="0.35">
      <c r="A42" s="10"/>
      <c r="B42" s="273"/>
      <c r="C42" s="273"/>
      <c r="D42" s="273"/>
      <c r="E42" s="273"/>
      <c r="F42" s="273"/>
      <c r="G42" s="273"/>
      <c r="H42" s="273"/>
      <c r="I42" s="273"/>
      <c r="J42" s="273"/>
      <c r="K42" s="273"/>
      <c r="L42" s="273"/>
      <c r="M42" s="274"/>
      <c r="N42" s="10"/>
      <c r="O42" s="9"/>
      <c r="P42" s="257"/>
      <c r="Q42" s="257"/>
      <c r="R42" s="257"/>
      <c r="S42" s="257"/>
      <c r="T42" s="257"/>
      <c r="U42" s="257"/>
      <c r="V42" s="257"/>
      <c r="W42" s="257"/>
      <c r="X42" s="257"/>
      <c r="Y42" s="257"/>
      <c r="Z42" s="257"/>
      <c r="AA42" s="257"/>
      <c r="AB42" s="257"/>
      <c r="AC42" s="9"/>
    </row>
    <row r="43" spans="1:29" ht="15.75" customHeight="1" thickBot="1" x14ac:dyDescent="0.35">
      <c r="A43" s="10"/>
      <c r="B43" s="282" t="s">
        <v>18</v>
      </c>
      <c r="C43" s="282"/>
      <c r="D43" s="282"/>
      <c r="E43" s="282"/>
      <c r="F43" s="282"/>
      <c r="G43" s="283"/>
      <c r="H43" s="284" t="s">
        <v>17</v>
      </c>
      <c r="I43" s="282"/>
      <c r="J43" s="282"/>
      <c r="K43" s="282"/>
      <c r="L43" s="282"/>
      <c r="M43" s="283"/>
      <c r="N43" s="10"/>
      <c r="O43" s="9"/>
      <c r="P43" s="257"/>
      <c r="Q43" s="257"/>
      <c r="R43" s="257"/>
      <c r="S43" s="257"/>
      <c r="T43" s="257"/>
      <c r="U43" s="257"/>
      <c r="V43" s="257"/>
      <c r="W43" s="257"/>
      <c r="X43" s="257"/>
      <c r="Y43" s="257"/>
      <c r="Z43" s="257"/>
      <c r="AA43" s="257"/>
      <c r="AB43" s="257"/>
      <c r="AC43" s="9"/>
    </row>
    <row r="44" spans="1:29" ht="15" customHeight="1" x14ac:dyDescent="0.3">
      <c r="A44" s="10"/>
      <c r="B44" s="278" t="s">
        <v>147</v>
      </c>
      <c r="C44" s="280" t="s">
        <v>148</v>
      </c>
      <c r="D44" s="280" t="s">
        <v>149</v>
      </c>
      <c r="E44" s="280" t="s">
        <v>150</v>
      </c>
      <c r="F44" s="280" t="s">
        <v>2</v>
      </c>
      <c r="G44" s="280" t="s">
        <v>1</v>
      </c>
      <c r="H44" s="278" t="s">
        <v>147</v>
      </c>
      <c r="I44" s="280" t="s">
        <v>148</v>
      </c>
      <c r="J44" s="280" t="s">
        <v>149</v>
      </c>
      <c r="K44" s="280" t="s">
        <v>150</v>
      </c>
      <c r="L44" s="280" t="s">
        <v>2</v>
      </c>
      <c r="M44" s="280" t="s">
        <v>1</v>
      </c>
      <c r="N44" s="10"/>
      <c r="O44" s="9"/>
      <c r="P44" s="261" t="s">
        <v>16</v>
      </c>
      <c r="Q44" s="262"/>
      <c r="R44" s="262"/>
      <c r="S44" s="262"/>
      <c r="T44" s="262"/>
      <c r="U44" s="262"/>
      <c r="V44" s="262"/>
      <c r="W44" s="262"/>
      <c r="X44" s="262"/>
      <c r="Y44" s="262"/>
      <c r="Z44" s="262"/>
      <c r="AA44" s="262"/>
      <c r="AB44" s="263"/>
      <c r="AC44" s="9"/>
    </row>
    <row r="45" spans="1:29" ht="15.75" customHeight="1" thickBot="1" x14ac:dyDescent="0.35">
      <c r="A45" s="10"/>
      <c r="B45" s="279"/>
      <c r="C45" s="281"/>
      <c r="D45" s="281"/>
      <c r="E45" s="281"/>
      <c r="F45" s="281"/>
      <c r="G45" s="281"/>
      <c r="H45" s="279"/>
      <c r="I45" s="281"/>
      <c r="J45" s="281"/>
      <c r="K45" s="281"/>
      <c r="L45" s="281"/>
      <c r="M45" s="281"/>
      <c r="N45" s="10"/>
      <c r="O45" s="9"/>
      <c r="P45" s="257"/>
      <c r="Q45" s="257"/>
      <c r="R45" s="257"/>
      <c r="S45" s="257"/>
      <c r="T45" s="257"/>
      <c r="U45" s="257"/>
      <c r="V45" s="257"/>
      <c r="W45" s="257"/>
      <c r="X45" s="257"/>
      <c r="Y45" s="257"/>
      <c r="Z45" s="257"/>
      <c r="AA45" s="257"/>
      <c r="AB45" s="257"/>
      <c r="AC45" s="9"/>
    </row>
    <row r="46" spans="1:29" ht="36.75" customHeight="1" thickBot="1" x14ac:dyDescent="0.35">
      <c r="A46" s="10"/>
      <c r="B46" s="78">
        <f>Metadata!G162</f>
        <v>8.9999999999999998E-4</v>
      </c>
      <c r="C46" s="79"/>
      <c r="D46" s="80">
        <f>Metadata!J162</f>
        <v>3.9000000000000003E-3</v>
      </c>
      <c r="E46" s="79"/>
      <c r="F46" s="80">
        <f>Metadata!M162</f>
        <v>1.9E-3</v>
      </c>
      <c r="G46" s="79"/>
      <c r="H46" s="80">
        <f>Metadata!G163</f>
        <v>5.4100000000000002E-2</v>
      </c>
      <c r="I46" s="79"/>
      <c r="J46" s="80">
        <f>Metadata!J163</f>
        <v>0.20829999999999999</v>
      </c>
      <c r="K46" s="79"/>
      <c r="L46" s="81">
        <f>Metadata!M163</f>
        <v>0.22739999999999999</v>
      </c>
      <c r="M46" s="82"/>
      <c r="N46" s="10"/>
      <c r="O46" s="9"/>
      <c r="P46" s="257"/>
      <c r="Q46" s="257"/>
      <c r="R46" s="257"/>
      <c r="S46" s="257"/>
      <c r="T46" s="257"/>
      <c r="U46" s="257"/>
      <c r="V46" s="257"/>
      <c r="W46" s="257"/>
      <c r="X46" s="257"/>
      <c r="Y46" s="257"/>
      <c r="Z46" s="257"/>
      <c r="AA46" s="257"/>
      <c r="AB46" s="257"/>
      <c r="AC46" s="9"/>
    </row>
    <row r="47" spans="1:29" ht="15.75" customHeight="1" x14ac:dyDescent="0.3">
      <c r="A47" s="10"/>
      <c r="B47" s="271" t="s">
        <v>168</v>
      </c>
      <c r="C47" s="271"/>
      <c r="D47" s="271"/>
      <c r="E47" s="271"/>
      <c r="F47" s="271"/>
      <c r="G47" s="271"/>
      <c r="H47" s="271"/>
      <c r="I47" s="271"/>
      <c r="J47" s="271"/>
      <c r="K47" s="271"/>
      <c r="L47" s="271"/>
      <c r="M47" s="272"/>
      <c r="N47" s="10"/>
      <c r="O47" s="9"/>
      <c r="P47" s="257"/>
      <c r="Q47" s="257"/>
      <c r="R47" s="257"/>
      <c r="S47" s="257"/>
      <c r="T47" s="257"/>
      <c r="U47" s="257"/>
      <c r="V47" s="257"/>
      <c r="W47" s="257"/>
      <c r="X47" s="257"/>
      <c r="Y47" s="257"/>
      <c r="Z47" s="257"/>
      <c r="AA47" s="257"/>
      <c r="AB47" s="257"/>
      <c r="AC47" s="9"/>
    </row>
    <row r="48" spans="1:29" ht="15" customHeight="1" thickBot="1" x14ac:dyDescent="0.35">
      <c r="A48" s="10"/>
      <c r="B48" s="273"/>
      <c r="C48" s="273"/>
      <c r="D48" s="273"/>
      <c r="E48" s="273"/>
      <c r="F48" s="273"/>
      <c r="G48" s="273"/>
      <c r="H48" s="273"/>
      <c r="I48" s="273"/>
      <c r="J48" s="273"/>
      <c r="K48" s="273"/>
      <c r="L48" s="273"/>
      <c r="M48" s="274"/>
      <c r="N48" s="10"/>
      <c r="O48" s="9"/>
      <c r="P48" s="257"/>
      <c r="Q48" s="257"/>
      <c r="R48" s="257"/>
      <c r="S48" s="257"/>
      <c r="T48" s="257"/>
      <c r="U48" s="257"/>
      <c r="V48" s="257"/>
      <c r="W48" s="257"/>
      <c r="X48" s="257"/>
      <c r="Y48" s="257"/>
      <c r="Z48" s="257"/>
      <c r="AA48" s="257"/>
      <c r="AB48" s="257"/>
      <c r="AC48" s="9"/>
    </row>
    <row r="49" spans="1:29" ht="15" customHeight="1" thickBot="1" x14ac:dyDescent="0.35">
      <c r="A49" s="10"/>
      <c r="B49" s="282" t="s">
        <v>192</v>
      </c>
      <c r="C49" s="282"/>
      <c r="D49" s="282"/>
      <c r="E49" s="282"/>
      <c r="F49" s="282"/>
      <c r="G49" s="283"/>
      <c r="H49" s="284" t="s">
        <v>193</v>
      </c>
      <c r="I49" s="282"/>
      <c r="J49" s="282"/>
      <c r="K49" s="282"/>
      <c r="L49" s="282"/>
      <c r="M49" s="283"/>
      <c r="N49" s="10"/>
      <c r="O49" s="9"/>
      <c r="P49" s="257"/>
      <c r="Q49" s="257"/>
      <c r="R49" s="257"/>
      <c r="S49" s="257"/>
      <c r="T49" s="257"/>
      <c r="U49" s="257"/>
      <c r="V49" s="257"/>
      <c r="W49" s="257"/>
      <c r="X49" s="257"/>
      <c r="Y49" s="257"/>
      <c r="Z49" s="257"/>
      <c r="AA49" s="257"/>
      <c r="AB49" s="257"/>
      <c r="AC49" s="9"/>
    </row>
    <row r="50" spans="1:29" ht="15.6" customHeight="1" x14ac:dyDescent="0.3">
      <c r="A50" s="10"/>
      <c r="B50" s="278" t="s">
        <v>147</v>
      </c>
      <c r="C50" s="280" t="s">
        <v>148</v>
      </c>
      <c r="D50" s="280" t="s">
        <v>149</v>
      </c>
      <c r="E50" s="280" t="s">
        <v>150</v>
      </c>
      <c r="F50" s="280" t="s">
        <v>2</v>
      </c>
      <c r="G50" s="280" t="s">
        <v>1</v>
      </c>
      <c r="H50" s="278" t="s">
        <v>147</v>
      </c>
      <c r="I50" s="280" t="s">
        <v>148</v>
      </c>
      <c r="J50" s="280" t="s">
        <v>149</v>
      </c>
      <c r="K50" s="280" t="s">
        <v>150</v>
      </c>
      <c r="L50" s="280" t="s">
        <v>2</v>
      </c>
      <c r="M50" s="280" t="s">
        <v>1</v>
      </c>
      <c r="N50" s="10"/>
      <c r="O50" s="9"/>
      <c r="P50" s="258" t="s">
        <v>12</v>
      </c>
      <c r="Q50" s="259"/>
      <c r="R50" s="259"/>
      <c r="S50" s="259"/>
      <c r="T50" s="259"/>
      <c r="U50" s="259"/>
      <c r="V50" s="259"/>
      <c r="W50" s="259"/>
      <c r="X50" s="259"/>
      <c r="Y50" s="259"/>
      <c r="Z50" s="259"/>
      <c r="AA50" s="259"/>
      <c r="AB50" s="260"/>
      <c r="AC50" s="9"/>
    </row>
    <row r="51" spans="1:29" ht="15.6" customHeight="1" thickBot="1" x14ac:dyDescent="0.35">
      <c r="A51" s="10"/>
      <c r="B51" s="279"/>
      <c r="C51" s="281"/>
      <c r="D51" s="281"/>
      <c r="E51" s="281"/>
      <c r="F51" s="281"/>
      <c r="G51" s="281"/>
      <c r="H51" s="279"/>
      <c r="I51" s="281"/>
      <c r="J51" s="281"/>
      <c r="K51" s="281"/>
      <c r="L51" s="281"/>
      <c r="M51" s="281"/>
      <c r="N51" s="10"/>
      <c r="O51" s="9"/>
      <c r="P51" s="255"/>
      <c r="Q51" s="255"/>
      <c r="R51" s="255"/>
      <c r="S51" s="255"/>
      <c r="T51" s="255"/>
      <c r="U51" s="255"/>
      <c r="V51" s="255"/>
      <c r="W51" s="255"/>
      <c r="X51" s="255"/>
      <c r="Y51" s="255"/>
      <c r="Z51" s="255"/>
      <c r="AA51" s="255"/>
      <c r="AB51" s="255"/>
      <c r="AC51" s="9"/>
    </row>
    <row r="52" spans="1:29" ht="29.25" customHeight="1" thickBot="1" x14ac:dyDescent="0.35">
      <c r="A52" s="10"/>
      <c r="B52" s="103">
        <f>Metadata!B201</f>
        <v>49.9</v>
      </c>
      <c r="C52" s="88"/>
      <c r="D52" s="102">
        <f>Metadata!B202</f>
        <v>32.6</v>
      </c>
      <c r="E52" s="88"/>
      <c r="F52" s="102">
        <f>Metadata!B203</f>
        <v>13.7</v>
      </c>
      <c r="G52" s="88"/>
      <c r="H52" s="102">
        <f>Metadata!C201</f>
        <v>0.08</v>
      </c>
      <c r="I52" s="88"/>
      <c r="J52" s="102">
        <f>Metadata!C202</f>
        <v>-0.43</v>
      </c>
      <c r="K52" s="88"/>
      <c r="L52" s="102">
        <f>Metadata!C203</f>
        <v>-1.17</v>
      </c>
      <c r="M52" s="88"/>
      <c r="N52" s="10"/>
      <c r="O52" s="9"/>
      <c r="P52" s="255"/>
      <c r="Q52" s="255"/>
      <c r="R52" s="255"/>
      <c r="S52" s="255"/>
      <c r="T52" s="255"/>
      <c r="U52" s="255"/>
      <c r="V52" s="255"/>
      <c r="W52" s="255"/>
      <c r="X52" s="255"/>
      <c r="Y52" s="255"/>
      <c r="Z52" s="255"/>
      <c r="AA52" s="255"/>
      <c r="AB52" s="255"/>
      <c r="AC52" s="9"/>
    </row>
    <row r="53" spans="1:29" ht="15.75" customHeight="1" x14ac:dyDescent="0.3">
      <c r="A53" s="10"/>
      <c r="B53" s="11"/>
      <c r="C53" s="11"/>
      <c r="D53" s="11"/>
      <c r="E53" s="11"/>
      <c r="F53" s="11"/>
      <c r="G53" s="11"/>
      <c r="H53" s="11"/>
      <c r="I53" s="11"/>
      <c r="J53" s="11"/>
      <c r="K53" s="11"/>
      <c r="L53" s="11"/>
      <c r="M53" s="11"/>
      <c r="N53" s="10"/>
      <c r="O53" s="9"/>
      <c r="P53" s="255"/>
      <c r="Q53" s="255"/>
      <c r="R53" s="255"/>
      <c r="S53" s="255"/>
      <c r="T53" s="255"/>
      <c r="U53" s="255"/>
      <c r="V53" s="255"/>
      <c r="W53" s="255"/>
      <c r="X53" s="255"/>
      <c r="Y53" s="255"/>
      <c r="Z53" s="255"/>
      <c r="AA53" s="255"/>
      <c r="AB53" s="255"/>
      <c r="AC53" s="9"/>
    </row>
    <row r="54" spans="1:29" ht="16.5" customHeight="1" x14ac:dyDescent="0.3">
      <c r="A54" s="10"/>
      <c r="B54" s="11"/>
      <c r="C54" s="11"/>
      <c r="D54" s="11"/>
      <c r="E54" s="11"/>
      <c r="F54" s="11"/>
      <c r="G54" s="11"/>
      <c r="H54" s="11"/>
      <c r="I54" s="11"/>
      <c r="J54" s="11"/>
      <c r="K54" s="11"/>
      <c r="L54" s="11"/>
      <c r="M54" s="11"/>
      <c r="N54" s="10"/>
      <c r="O54" s="9"/>
      <c r="P54" s="255"/>
      <c r="Q54" s="255"/>
      <c r="R54" s="255"/>
      <c r="S54" s="255"/>
      <c r="T54" s="255"/>
      <c r="U54" s="255"/>
      <c r="V54" s="255"/>
      <c r="W54" s="255"/>
      <c r="X54" s="255"/>
      <c r="Y54" s="255"/>
      <c r="Z54" s="255"/>
      <c r="AA54" s="255"/>
      <c r="AB54" s="255"/>
      <c r="AC54" s="9"/>
    </row>
    <row r="55" spans="1:29" ht="15.6" customHeight="1" x14ac:dyDescent="0.3">
      <c r="A55" s="10"/>
      <c r="B55" s="10"/>
      <c r="C55" s="10"/>
      <c r="D55" s="10"/>
      <c r="E55" s="10"/>
      <c r="F55" s="10"/>
      <c r="G55" s="10"/>
      <c r="H55" s="10"/>
      <c r="I55" s="10"/>
      <c r="J55" s="10"/>
      <c r="K55" s="10"/>
      <c r="L55" s="10"/>
      <c r="M55" s="10"/>
      <c r="N55" s="10"/>
      <c r="O55" s="9"/>
      <c r="P55" s="255"/>
      <c r="Q55" s="255"/>
      <c r="R55" s="255"/>
      <c r="S55" s="255"/>
      <c r="T55" s="255"/>
      <c r="U55" s="255"/>
      <c r="V55" s="255"/>
      <c r="W55" s="255"/>
      <c r="X55" s="255"/>
      <c r="Y55" s="255"/>
      <c r="Z55" s="255"/>
      <c r="AA55" s="255"/>
      <c r="AB55" s="255"/>
      <c r="AC55" s="9"/>
    </row>
    <row r="56" spans="1:29" ht="26.25" customHeight="1" x14ac:dyDescent="0.3">
      <c r="A56" s="10"/>
      <c r="B56" s="10"/>
      <c r="C56" s="10"/>
      <c r="D56" s="10"/>
      <c r="E56" s="10"/>
      <c r="F56" s="10"/>
      <c r="G56" s="10"/>
      <c r="H56" s="10"/>
      <c r="I56" s="10"/>
      <c r="J56" s="10"/>
      <c r="K56" s="10"/>
      <c r="L56" s="10"/>
      <c r="M56" s="10"/>
      <c r="N56" s="10"/>
      <c r="O56" s="9"/>
      <c r="P56" s="258" t="s">
        <v>5</v>
      </c>
      <c r="Q56" s="259"/>
      <c r="R56" s="259"/>
      <c r="S56" s="259"/>
      <c r="T56" s="259"/>
      <c r="U56" s="259"/>
      <c r="V56" s="259"/>
      <c r="W56" s="259"/>
      <c r="X56" s="259"/>
      <c r="Y56" s="259"/>
      <c r="Z56" s="259"/>
      <c r="AA56" s="259"/>
      <c r="AB56" s="260"/>
      <c r="AC56" s="9"/>
    </row>
    <row r="57" spans="1:29" ht="28.5" customHeight="1" x14ac:dyDescent="0.3">
      <c r="A57" s="10"/>
      <c r="B57" s="10"/>
      <c r="C57" s="10"/>
      <c r="D57" s="10"/>
      <c r="E57" s="10"/>
      <c r="F57" s="10"/>
      <c r="G57" s="10"/>
      <c r="H57" s="10"/>
      <c r="I57" s="10"/>
      <c r="J57" s="10"/>
      <c r="K57" s="10"/>
      <c r="L57" s="10"/>
      <c r="M57" s="10"/>
      <c r="N57" s="10"/>
      <c r="O57" s="9"/>
      <c r="P57" s="255"/>
      <c r="Q57" s="255"/>
      <c r="R57" s="255"/>
      <c r="S57" s="255"/>
      <c r="T57" s="255"/>
      <c r="U57" s="255"/>
      <c r="V57" s="255"/>
      <c r="W57" s="255"/>
      <c r="X57" s="255"/>
      <c r="Y57" s="255"/>
      <c r="Z57" s="255"/>
      <c r="AA57" s="255"/>
      <c r="AB57" s="255"/>
      <c r="AC57" s="9"/>
    </row>
    <row r="58" spans="1:29" ht="33.6" customHeight="1" x14ac:dyDescent="0.3">
      <c r="A58" s="10"/>
      <c r="B58" s="10"/>
      <c r="C58" s="10"/>
      <c r="D58" s="10"/>
      <c r="E58" s="10"/>
      <c r="F58" s="10"/>
      <c r="G58" s="10"/>
      <c r="H58" s="10"/>
      <c r="I58" s="10"/>
      <c r="J58" s="10"/>
      <c r="K58" s="10"/>
      <c r="L58" s="10"/>
      <c r="M58" s="10"/>
      <c r="N58" s="10"/>
      <c r="O58" s="9"/>
      <c r="P58" s="255"/>
      <c r="Q58" s="255"/>
      <c r="R58" s="255"/>
      <c r="S58" s="255"/>
      <c r="T58" s="255"/>
      <c r="U58" s="255"/>
      <c r="V58" s="255"/>
      <c r="W58" s="255"/>
      <c r="X58" s="255"/>
      <c r="Y58" s="255"/>
      <c r="Z58" s="255"/>
      <c r="AA58" s="255"/>
      <c r="AB58" s="255"/>
      <c r="AC58" s="9"/>
    </row>
    <row r="59" spans="1:29" ht="27.6" customHeight="1" x14ac:dyDescent="0.3">
      <c r="A59" s="10"/>
      <c r="B59" s="10"/>
      <c r="C59" s="10"/>
      <c r="D59" s="10"/>
      <c r="E59" s="10"/>
      <c r="F59" s="10"/>
      <c r="G59" s="10"/>
      <c r="H59" s="10"/>
      <c r="I59" s="10"/>
      <c r="J59" s="10"/>
      <c r="K59" s="10"/>
      <c r="L59" s="10"/>
      <c r="M59" s="10"/>
      <c r="N59" s="10"/>
      <c r="O59" s="9"/>
      <c r="P59" s="255"/>
      <c r="Q59" s="255"/>
      <c r="R59" s="255"/>
      <c r="S59" s="255"/>
      <c r="T59" s="255"/>
      <c r="U59" s="255"/>
      <c r="V59" s="255"/>
      <c r="W59" s="255"/>
      <c r="X59" s="255"/>
      <c r="Y59" s="255"/>
      <c r="Z59" s="255"/>
      <c r="AA59" s="255"/>
      <c r="AB59" s="255"/>
      <c r="AC59" s="9"/>
    </row>
    <row r="60" spans="1:29" ht="30.9" customHeight="1" x14ac:dyDescent="0.3">
      <c r="A60" s="10"/>
      <c r="B60" s="10"/>
      <c r="C60" s="10"/>
      <c r="D60" s="10"/>
      <c r="E60" s="10"/>
      <c r="F60" s="10"/>
      <c r="G60" s="10"/>
      <c r="H60" s="10"/>
      <c r="I60" s="10"/>
      <c r="J60" s="10"/>
      <c r="K60" s="10"/>
      <c r="L60" s="10"/>
      <c r="M60" s="10"/>
      <c r="N60" s="10"/>
      <c r="O60" s="9"/>
      <c r="P60" s="255"/>
      <c r="Q60" s="255"/>
      <c r="R60" s="255"/>
      <c r="S60" s="255"/>
      <c r="T60" s="255"/>
      <c r="U60" s="255"/>
      <c r="V60" s="255"/>
      <c r="W60" s="255"/>
      <c r="X60" s="255"/>
      <c r="Y60" s="255"/>
      <c r="Z60" s="255"/>
      <c r="AA60" s="255"/>
      <c r="AB60" s="255"/>
      <c r="AC60" s="9"/>
    </row>
    <row r="61" spans="1:29" ht="30.9" customHeight="1" x14ac:dyDescent="0.3">
      <c r="A61" s="10"/>
      <c r="B61" s="10"/>
      <c r="C61" s="10"/>
      <c r="D61" s="10"/>
      <c r="E61" s="10"/>
      <c r="F61" s="10"/>
      <c r="G61" s="10"/>
      <c r="H61" s="10"/>
      <c r="I61" s="10"/>
      <c r="J61" s="10"/>
      <c r="K61" s="10"/>
      <c r="L61" s="10"/>
      <c r="M61" s="10"/>
      <c r="N61" s="10"/>
      <c r="O61" s="9"/>
      <c r="P61" s="255"/>
      <c r="Q61" s="255"/>
      <c r="R61" s="255"/>
      <c r="S61" s="255"/>
      <c r="T61" s="255"/>
      <c r="U61" s="255"/>
      <c r="V61" s="255"/>
      <c r="W61" s="255"/>
      <c r="X61" s="255"/>
      <c r="Y61" s="255"/>
      <c r="Z61" s="255"/>
      <c r="AA61" s="255"/>
      <c r="AB61" s="255"/>
      <c r="AC61" s="9"/>
    </row>
    <row r="62" spans="1:29" ht="25.5" customHeight="1" x14ac:dyDescent="0.3">
      <c r="A62" s="11"/>
      <c r="B62" s="10"/>
      <c r="C62" s="10"/>
      <c r="D62" s="10"/>
      <c r="E62" s="10"/>
      <c r="F62" s="10"/>
      <c r="G62" s="10"/>
      <c r="H62" s="10"/>
      <c r="I62" s="10"/>
      <c r="J62" s="10"/>
      <c r="K62" s="10"/>
      <c r="L62" s="10"/>
      <c r="M62" s="10"/>
      <c r="N62" s="10"/>
      <c r="O62" s="9"/>
      <c r="P62" s="255"/>
      <c r="Q62" s="255"/>
      <c r="R62" s="255"/>
      <c r="S62" s="255"/>
      <c r="T62" s="255"/>
      <c r="U62" s="255"/>
      <c r="V62" s="255"/>
      <c r="W62" s="255"/>
      <c r="X62" s="255"/>
      <c r="Y62" s="255"/>
      <c r="Z62" s="255"/>
      <c r="AA62" s="255"/>
      <c r="AB62" s="255"/>
      <c r="AC62" s="9"/>
    </row>
    <row r="63" spans="1:29" x14ac:dyDescent="0.3">
      <c r="A63" s="10"/>
      <c r="B63" s="10"/>
      <c r="C63" s="10"/>
      <c r="D63" s="10"/>
      <c r="E63" s="10"/>
      <c r="F63" s="10"/>
      <c r="G63" s="10"/>
      <c r="H63" s="10"/>
      <c r="I63" s="10"/>
      <c r="J63" s="10"/>
      <c r="K63" s="10"/>
      <c r="L63" s="10"/>
      <c r="M63" s="10"/>
      <c r="N63" s="10"/>
      <c r="O63" s="9"/>
      <c r="P63" s="9"/>
      <c r="Q63" s="9"/>
      <c r="R63" s="9"/>
      <c r="S63" s="9"/>
      <c r="T63" s="9"/>
      <c r="U63" s="9"/>
      <c r="V63" s="9"/>
      <c r="W63" s="9"/>
      <c r="X63" s="9"/>
      <c r="Y63" s="9"/>
      <c r="Z63" s="9"/>
      <c r="AA63" s="9"/>
      <c r="AB63" s="9"/>
      <c r="AC63" s="9"/>
    </row>
  </sheetData>
  <sheetProtection algorithmName="SHA-512" hashValue="vKmqvp1Je9xpiVYRFJtwFFj487ZIdxgxe75vfyjfzH+D1/dIhMgX+5ad1UduP4ZXHr8BrI/IbmeQz0AKxsWCLA==" saltValue="zQeWZ/jqZIS92OYLDT2Hrw==" spinCount="100000" sheet="1" scenarios="1" selectLockedCells="1"/>
  <mergeCells count="85">
    <mergeCell ref="P10:U12"/>
    <mergeCell ref="W10:AB12"/>
    <mergeCell ref="B1:L2"/>
    <mergeCell ref="Q1:AA2"/>
    <mergeCell ref="P5:AB6"/>
    <mergeCell ref="P7:U9"/>
    <mergeCell ref="W7:AB9"/>
    <mergeCell ref="P13:U15"/>
    <mergeCell ref="W13:AB15"/>
    <mergeCell ref="P18:U19"/>
    <mergeCell ref="W18:AB19"/>
    <mergeCell ref="P20:R21"/>
    <mergeCell ref="S20:U21"/>
    <mergeCell ref="W20:Y21"/>
    <mergeCell ref="Z20:AB21"/>
    <mergeCell ref="P22:R23"/>
    <mergeCell ref="S22:U23"/>
    <mergeCell ref="W22:Y23"/>
    <mergeCell ref="Z22:AB23"/>
    <mergeCell ref="P24:U25"/>
    <mergeCell ref="W24:AB25"/>
    <mergeCell ref="P26:R27"/>
    <mergeCell ref="S26:U27"/>
    <mergeCell ref="W26:Y27"/>
    <mergeCell ref="Z26:AB27"/>
    <mergeCell ref="P28:R29"/>
    <mergeCell ref="S28:U29"/>
    <mergeCell ref="W28:Y29"/>
    <mergeCell ref="Z28:AB29"/>
    <mergeCell ref="P44:AB44"/>
    <mergeCell ref="P45:AB45"/>
    <mergeCell ref="N31:O34"/>
    <mergeCell ref="B33:L34"/>
    <mergeCell ref="Q33:AA34"/>
    <mergeCell ref="E36:J37"/>
    <mergeCell ref="P37:AB37"/>
    <mergeCell ref="J38:J39"/>
    <mergeCell ref="P38:AB39"/>
    <mergeCell ref="P40:AB41"/>
    <mergeCell ref="B41:M42"/>
    <mergeCell ref="P42:AB43"/>
    <mergeCell ref="B43:G43"/>
    <mergeCell ref="H43:M43"/>
    <mergeCell ref="E38:E39"/>
    <mergeCell ref="F38:F39"/>
    <mergeCell ref="G38:G39"/>
    <mergeCell ref="H38:H39"/>
    <mergeCell ref="I38:I39"/>
    <mergeCell ref="P46:AB47"/>
    <mergeCell ref="B47:M48"/>
    <mergeCell ref="P48:AB49"/>
    <mergeCell ref="B49:G49"/>
    <mergeCell ref="H49:M49"/>
    <mergeCell ref="M44:M45"/>
    <mergeCell ref="B44:B45"/>
    <mergeCell ref="C44:C45"/>
    <mergeCell ref="D44:D45"/>
    <mergeCell ref="E44:E45"/>
    <mergeCell ref="H44:H45"/>
    <mergeCell ref="I44:I45"/>
    <mergeCell ref="J44:J45"/>
    <mergeCell ref="K44:K45"/>
    <mergeCell ref="L44:L45"/>
    <mergeCell ref="F44:F45"/>
    <mergeCell ref="G44:G45"/>
    <mergeCell ref="M50:M51"/>
    <mergeCell ref="G50:G51"/>
    <mergeCell ref="H50:H51"/>
    <mergeCell ref="I50:I51"/>
    <mergeCell ref="J50:J51"/>
    <mergeCell ref="K50:K51"/>
    <mergeCell ref="L50:L51"/>
    <mergeCell ref="B50:B51"/>
    <mergeCell ref="C50:C51"/>
    <mergeCell ref="D50:D51"/>
    <mergeCell ref="E50:E51"/>
    <mergeCell ref="F50:F51"/>
    <mergeCell ref="P56:AB56"/>
    <mergeCell ref="P57:AB58"/>
    <mergeCell ref="P59:AB60"/>
    <mergeCell ref="P61:AB62"/>
    <mergeCell ref="P50:AB50"/>
    <mergeCell ref="P51:AB51"/>
    <mergeCell ref="P52:AB53"/>
    <mergeCell ref="P54:AB5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59999389629810485"/>
  </sheetPr>
  <dimension ref="A1:AE631"/>
  <sheetViews>
    <sheetView showZeros="0" zoomScale="60" zoomScaleNormal="60" workbookViewId="0">
      <selection activeCell="C5" sqref="C5"/>
    </sheetView>
  </sheetViews>
  <sheetFormatPr defaultColWidth="8.90625" defaultRowHeight="15" x14ac:dyDescent="0.25"/>
  <cols>
    <col min="1" max="31" width="8.90625" style="128"/>
    <col min="32" max="16384" width="8.90625" style="2"/>
  </cols>
  <sheetData>
    <row r="1" spans="1:30" x14ac:dyDescent="0.25">
      <c r="A1" s="285" t="s">
        <v>177</v>
      </c>
      <c r="B1" s="285"/>
      <c r="C1" s="286">
        <f>'Setting Info'!G21</f>
        <v>44746</v>
      </c>
      <c r="D1" s="286"/>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row>
    <row r="2" spans="1:30" x14ac:dyDescent="0.25">
      <c r="A2" s="285"/>
      <c r="B2" s="285"/>
      <c r="C2" s="286"/>
      <c r="D2" s="286"/>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row>
    <row r="3" spans="1:30" x14ac:dyDescent="0.25">
      <c r="A3" s="129"/>
      <c r="B3" s="129"/>
      <c r="C3" s="130"/>
      <c r="D3" s="130"/>
      <c r="E3" s="287" t="s">
        <v>190</v>
      </c>
      <c r="F3" s="287"/>
      <c r="G3" s="287"/>
      <c r="H3" s="287"/>
      <c r="I3" s="287"/>
      <c r="J3" s="287"/>
      <c r="K3" s="287"/>
      <c r="L3" s="287"/>
      <c r="M3" s="287"/>
      <c r="N3" s="287"/>
      <c r="O3" s="287"/>
      <c r="P3" s="287"/>
      <c r="Q3" s="287"/>
      <c r="R3" s="287"/>
      <c r="S3" s="287"/>
      <c r="T3" s="287"/>
      <c r="U3" s="287"/>
      <c r="V3" s="287"/>
      <c r="W3" s="287"/>
      <c r="X3" s="287"/>
      <c r="Y3" s="287"/>
      <c r="Z3" s="287"/>
      <c r="AA3" s="127"/>
      <c r="AB3" s="127"/>
      <c r="AC3" s="127"/>
      <c r="AD3" s="127"/>
    </row>
    <row r="4" spans="1:30" x14ac:dyDescent="0.25">
      <c r="A4" s="129"/>
      <c r="B4" s="129"/>
      <c r="C4" s="130"/>
      <c r="D4" s="130"/>
      <c r="E4" s="287"/>
      <c r="F4" s="287"/>
      <c r="G4" s="287"/>
      <c r="H4" s="287"/>
      <c r="I4" s="287"/>
      <c r="J4" s="287"/>
      <c r="K4" s="287"/>
      <c r="L4" s="287"/>
      <c r="M4" s="287"/>
      <c r="N4" s="287"/>
      <c r="O4" s="287"/>
      <c r="P4" s="287"/>
      <c r="Q4" s="287"/>
      <c r="R4" s="287"/>
      <c r="S4" s="287"/>
      <c r="T4" s="287"/>
      <c r="U4" s="287"/>
      <c r="V4" s="287"/>
      <c r="W4" s="287"/>
      <c r="X4" s="287"/>
      <c r="Y4" s="287"/>
      <c r="Z4" s="287"/>
      <c r="AA4" s="127"/>
      <c r="AB4" s="127"/>
      <c r="AC4" s="127"/>
      <c r="AD4" s="127"/>
    </row>
    <row r="5" spans="1:30" x14ac:dyDescent="0.25">
      <c r="A5" s="127"/>
      <c r="B5" s="127"/>
      <c r="C5" s="127"/>
      <c r="D5" s="127"/>
      <c r="E5" s="287"/>
      <c r="F5" s="287"/>
      <c r="G5" s="287"/>
      <c r="H5" s="287"/>
      <c r="I5" s="287"/>
      <c r="J5" s="287"/>
      <c r="K5" s="287"/>
      <c r="L5" s="287"/>
      <c r="M5" s="287"/>
      <c r="N5" s="287"/>
      <c r="O5" s="287"/>
      <c r="P5" s="287"/>
      <c r="Q5" s="287"/>
      <c r="R5" s="287"/>
      <c r="S5" s="287"/>
      <c r="T5" s="287"/>
      <c r="U5" s="287"/>
      <c r="V5" s="287"/>
      <c r="W5" s="287"/>
      <c r="X5" s="287"/>
      <c r="Y5" s="287"/>
      <c r="Z5" s="287"/>
      <c r="AA5" s="127"/>
      <c r="AB5" s="127"/>
      <c r="AC5" s="127"/>
      <c r="AD5" s="127"/>
    </row>
    <row r="6" spans="1:30" x14ac:dyDescent="0.25">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row>
    <row r="7" spans="1:30" x14ac:dyDescent="0.25">
      <c r="A7" s="127"/>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row>
    <row r="8" spans="1:30" x14ac:dyDescent="0.25">
      <c r="A8" s="127"/>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row>
    <row r="9" spans="1:30" x14ac:dyDescent="0.25">
      <c r="A9" s="127"/>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row>
    <row r="10" spans="1:30" x14ac:dyDescent="0.25">
      <c r="A10" s="127"/>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row>
    <row r="11" spans="1:30" x14ac:dyDescent="0.25">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row>
    <row r="12" spans="1:30" x14ac:dyDescent="0.25">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row>
    <row r="13" spans="1:30" x14ac:dyDescent="0.25">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row>
    <row r="14" spans="1:30" x14ac:dyDescent="0.25">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row>
    <row r="15" spans="1:30"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row>
    <row r="16" spans="1:30" x14ac:dyDescent="0.25">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row>
    <row r="17" spans="1:30" x14ac:dyDescent="0.2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row>
    <row r="18" spans="1:30" x14ac:dyDescent="0.2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row>
    <row r="19" spans="1:30"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row>
    <row r="20" spans="1:30" x14ac:dyDescent="0.25">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row>
    <row r="21" spans="1:30" x14ac:dyDescent="0.25">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row>
    <row r="22" spans="1:30"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row>
    <row r="23" spans="1:30"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row>
    <row r="24" spans="1:30"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row>
    <row r="25" spans="1:30"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row>
    <row r="26" spans="1:30"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row>
    <row r="27" spans="1:30"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row>
    <row r="28" spans="1:30"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row>
    <row r="29" spans="1:30"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row>
    <row r="30" spans="1:30"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row>
    <row r="31" spans="1:30"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row>
    <row r="32" spans="1:30"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row>
    <row r="33" spans="1:30"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row>
    <row r="34" spans="1:30"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row>
    <row r="35" spans="1:30"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row>
    <row r="36" spans="1:30"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row>
    <row r="37" spans="1:30"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row>
    <row r="38" spans="1:30"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row>
    <row r="39" spans="1:30"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row>
    <row r="40" spans="1:30"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row>
    <row r="41" spans="1:30"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row>
    <row r="42" spans="1:30"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row>
    <row r="43" spans="1:30"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row>
    <row r="44" spans="1:30"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row>
    <row r="45" spans="1:30"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row>
    <row r="46" spans="1:30"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row>
    <row r="47" spans="1:30"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row>
    <row r="48" spans="1:30"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row>
    <row r="49" spans="1:30"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row>
    <row r="50" spans="1:30"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row>
    <row r="51" spans="1:30"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row>
    <row r="52" spans="1:30"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row>
    <row r="53" spans="1:30"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row>
    <row r="54" spans="1:30"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row>
    <row r="55" spans="1:30"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row>
    <row r="56" spans="1:30"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row>
    <row r="57" spans="1:30"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row>
    <row r="58" spans="1:30"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row>
    <row r="59" spans="1:30"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row>
    <row r="60" spans="1:30"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row>
    <row r="61" spans="1:30"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row>
    <row r="62" spans="1:30"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row>
    <row r="63" spans="1:30"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row>
    <row r="64" spans="1:30"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row>
    <row r="65" spans="1:30"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row>
    <row r="66" spans="1:30"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row>
    <row r="67" spans="1:30"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row>
    <row r="68" spans="1:30"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row>
    <row r="69" spans="1:30"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row>
    <row r="70" spans="1:30"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row>
    <row r="71" spans="1:30"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row>
    <row r="72" spans="1:30"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row>
    <row r="73" spans="1:30"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row>
    <row r="74" spans="1:30"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row>
    <row r="75" spans="1:30"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row>
    <row r="76" spans="1:30"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row>
    <row r="77" spans="1:30"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row>
    <row r="78" spans="1:30"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row>
    <row r="79" spans="1:30"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row>
    <row r="80" spans="1:30"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row>
    <row r="81" spans="1:30"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row>
    <row r="82" spans="1:30"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row>
    <row r="83" spans="1:30"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row>
    <row r="84" spans="1:30"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row>
    <row r="85" spans="1:30"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row>
    <row r="86" spans="1:30"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row>
    <row r="87" spans="1:30"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row>
    <row r="88" spans="1:30"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row>
    <row r="89" spans="1:30"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row>
    <row r="90" spans="1:30"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row>
    <row r="91" spans="1:30"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row>
    <row r="92" spans="1:30"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row>
    <row r="93" spans="1:30"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row>
    <row r="94" spans="1:30"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row>
    <row r="95" spans="1:30"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row>
    <row r="96" spans="1:30"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row>
    <row r="97" spans="1:30"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row>
    <row r="98" spans="1:30"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row>
    <row r="99" spans="1:30"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row>
    <row r="100" spans="1:30"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row>
    <row r="101" spans="1:30"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row>
    <row r="102" spans="1:30"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row>
    <row r="103" spans="1:30"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row>
    <row r="104" spans="1:30"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row>
    <row r="105" spans="1:30"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row>
    <row r="106" spans="1:30"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row>
    <row r="107" spans="1:30"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row>
    <row r="108" spans="1:30"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row>
    <row r="109" spans="1:30"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row>
    <row r="110" spans="1:30"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row>
    <row r="111" spans="1:30"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row>
    <row r="112" spans="1:30"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row>
    <row r="113" spans="1:30"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row>
    <row r="114" spans="1:30"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row>
    <row r="115" spans="1:30"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row>
    <row r="116" spans="1:30"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row>
    <row r="117" spans="1:30"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row>
    <row r="118" spans="1:30"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row>
    <row r="119" spans="1:30"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row>
    <row r="120" spans="1:30"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row>
    <row r="121" spans="1:30"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row>
    <row r="122" spans="1:30"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row>
    <row r="123" spans="1:30"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row>
    <row r="124" spans="1:30"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row>
    <row r="125" spans="1:30"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row>
    <row r="126" spans="1:30"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row>
    <row r="127" spans="1:30"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row>
    <row r="128" spans="1:30"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row>
    <row r="129" spans="1:30"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row>
    <row r="130" spans="1:30"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row>
    <row r="131" spans="1:30"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row>
    <row r="132" spans="1:30"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row>
    <row r="133" spans="1:30"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row>
    <row r="134" spans="1:30"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row>
    <row r="135" spans="1:30"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row>
    <row r="136" spans="1:30"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row>
    <row r="137" spans="1:30"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row>
    <row r="138" spans="1:30"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row>
    <row r="139" spans="1:30"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row>
    <row r="140" spans="1:30"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row>
    <row r="141" spans="1:30"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row>
    <row r="142" spans="1:30"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row>
    <row r="143" spans="1:30"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row>
    <row r="144" spans="1:30"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row>
    <row r="145" spans="1:30"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row>
    <row r="146" spans="1:30"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row>
    <row r="147" spans="1:30"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row>
    <row r="148" spans="1:30"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row>
    <row r="149" spans="1:30"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row>
    <row r="150" spans="1:30"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row>
    <row r="151" spans="1:30"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row>
    <row r="152" spans="1:30"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row>
    <row r="153" spans="1:30"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row>
    <row r="154" spans="1:30"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row>
    <row r="155" spans="1:30"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row>
    <row r="156" spans="1:30"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row>
    <row r="157" spans="1:30"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row>
    <row r="158" spans="1:30"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row>
    <row r="159" spans="1:30"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row>
    <row r="160" spans="1:30"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row>
    <row r="161" spans="1:30"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row>
    <row r="162" spans="1:30"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row>
    <row r="163" spans="1:30"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row>
    <row r="164" spans="1:30"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row>
    <row r="165" spans="1:30"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row>
    <row r="166" spans="1:30"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row>
    <row r="167" spans="1:30"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row>
    <row r="168" spans="1:30"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row>
    <row r="169" spans="1:30"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row>
    <row r="170" spans="1:30"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row>
    <row r="171" spans="1:30"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row>
    <row r="172" spans="1:30"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row>
    <row r="173" spans="1:30"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row>
    <row r="174" spans="1:30"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row>
    <row r="175" spans="1:30"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row>
    <row r="176" spans="1:30"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row>
    <row r="177" spans="1:30"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row>
    <row r="178" spans="1:30"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row>
    <row r="179" spans="1:30"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row>
    <row r="180" spans="1:30"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row>
    <row r="181" spans="1:30"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row>
    <row r="182" spans="1:30"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row>
    <row r="183" spans="1:30"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row>
    <row r="184" spans="1:30"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row>
    <row r="185" spans="1:30"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row>
    <row r="186" spans="1:30"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row>
    <row r="187" spans="1:30"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row>
    <row r="188" spans="1:30"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row>
    <row r="189" spans="1:30"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row>
    <row r="190" spans="1:30"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row>
    <row r="191" spans="1:30"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row>
    <row r="192" spans="1:30"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row>
    <row r="193" spans="1:30"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row>
    <row r="194" spans="1:30"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row>
    <row r="195" spans="1:30"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row>
    <row r="196" spans="1:30"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row>
    <row r="197" spans="1:30"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row>
    <row r="198" spans="1:30"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row>
    <row r="199" spans="1:30"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row>
    <row r="200" spans="1:30"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row>
    <row r="201" spans="1:30"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row>
    <row r="202" spans="1:30"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row>
    <row r="203" spans="1:30"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row>
    <row r="204" spans="1:30"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row>
    <row r="205" spans="1:30"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row>
    <row r="206" spans="1:30"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row>
    <row r="207" spans="1:30"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row>
    <row r="208" spans="1:30"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row>
    <row r="209" spans="1:30"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row>
    <row r="210" spans="1:30"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row>
    <row r="211" spans="1:30"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row>
    <row r="212" spans="1:30"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row>
    <row r="213" spans="1:30"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row>
    <row r="214" spans="1:30"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row>
    <row r="215" spans="1:30"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row>
    <row r="216" spans="1:30"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row>
    <row r="217" spans="1:30"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row>
    <row r="218" spans="1:30"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row>
    <row r="219" spans="1:30"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row>
    <row r="220" spans="1:30"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row>
    <row r="221" spans="1:30"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row>
    <row r="222" spans="1:30"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row>
    <row r="223" spans="1:30"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row>
    <row r="224" spans="1:30"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row>
    <row r="225" spans="1:30"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row>
    <row r="226" spans="1:30"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row>
    <row r="227" spans="1:30"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row>
    <row r="228" spans="1:30"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row>
    <row r="229" spans="1:30"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row>
    <row r="230" spans="1:30"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row>
    <row r="231" spans="1:30"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row>
    <row r="232" spans="1:30"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row>
    <row r="233" spans="1:30"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row>
    <row r="234" spans="1:30"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row>
    <row r="235" spans="1:30"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row>
    <row r="236" spans="1:30"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row>
    <row r="237" spans="1:30"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row>
    <row r="238" spans="1:30"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row>
    <row r="239" spans="1:30"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row>
    <row r="240" spans="1:30"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row>
    <row r="241" spans="1:30"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row>
    <row r="242" spans="1:30"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row>
    <row r="243" spans="1:30"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row>
    <row r="244" spans="1:30"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row>
    <row r="245" spans="1:30"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row>
    <row r="246" spans="1:30"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row>
    <row r="247" spans="1:30"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row>
    <row r="248" spans="1:30"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127"/>
      <c r="AD248" s="127"/>
    </row>
    <row r="249" spans="1:30"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row>
    <row r="250" spans="1:30"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row>
    <row r="251" spans="1:30"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row>
    <row r="252" spans="1:30"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row>
    <row r="253" spans="1:30"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row>
    <row r="254" spans="1:30"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row>
    <row r="255" spans="1:30"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row>
    <row r="256" spans="1:30"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row>
    <row r="257" spans="1:30"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row>
    <row r="258" spans="1:30"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row>
    <row r="259" spans="1:30"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row>
    <row r="260" spans="1:30"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row>
    <row r="261" spans="1:30"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row>
    <row r="262" spans="1:30"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row>
    <row r="263" spans="1:30"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row>
    <row r="264" spans="1:30"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row>
    <row r="265" spans="1:30"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row>
    <row r="266" spans="1:30"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row>
    <row r="267" spans="1:30"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row>
    <row r="268" spans="1:30"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row>
    <row r="269" spans="1:30"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row>
    <row r="270" spans="1:30"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row>
    <row r="271" spans="1:30"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row>
    <row r="272" spans="1:30"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row>
    <row r="273" spans="1:30"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row>
    <row r="274" spans="1:30"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row>
    <row r="275" spans="1:30"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row>
    <row r="276" spans="1:30"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row>
    <row r="277" spans="1:30"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row>
    <row r="278" spans="1:30"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row>
    <row r="279" spans="1:30"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row>
    <row r="280" spans="1:30"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row>
    <row r="281" spans="1:30"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row>
    <row r="282" spans="1:30"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row>
    <row r="283" spans="1:30"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row>
    <row r="284" spans="1:30" ht="15" customHeight="1" x14ac:dyDescent="0.25">
      <c r="A284" s="131"/>
      <c r="B284" s="131"/>
      <c r="C284" s="131"/>
      <c r="D284" s="131"/>
      <c r="E284" s="288" t="s">
        <v>189</v>
      </c>
      <c r="F284" s="288"/>
      <c r="G284" s="288"/>
      <c r="H284" s="288"/>
      <c r="I284" s="288"/>
      <c r="J284" s="288"/>
      <c r="K284" s="288"/>
      <c r="L284" s="288"/>
      <c r="M284" s="288"/>
      <c r="N284" s="288"/>
      <c r="O284" s="288"/>
      <c r="P284" s="288"/>
      <c r="Q284" s="288"/>
      <c r="R284" s="288"/>
      <c r="S284" s="288"/>
      <c r="T284" s="288"/>
      <c r="U284" s="288"/>
      <c r="V284" s="288"/>
      <c r="W284" s="288"/>
      <c r="X284" s="288"/>
      <c r="Y284" s="288"/>
      <c r="Z284" s="288"/>
      <c r="AA284" s="131"/>
      <c r="AB284" s="131"/>
      <c r="AC284" s="131"/>
      <c r="AD284" s="131"/>
    </row>
    <row r="285" spans="1:30" ht="15" customHeight="1" x14ac:dyDescent="0.25">
      <c r="A285" s="131"/>
      <c r="B285" s="131"/>
      <c r="C285" s="131"/>
      <c r="D285" s="131"/>
      <c r="E285" s="288"/>
      <c r="F285" s="288"/>
      <c r="G285" s="288"/>
      <c r="H285" s="288"/>
      <c r="I285" s="288"/>
      <c r="J285" s="288"/>
      <c r="K285" s="288"/>
      <c r="L285" s="288"/>
      <c r="M285" s="288"/>
      <c r="N285" s="288"/>
      <c r="O285" s="288"/>
      <c r="P285" s="288"/>
      <c r="Q285" s="288"/>
      <c r="R285" s="288"/>
      <c r="S285" s="288"/>
      <c r="T285" s="288"/>
      <c r="U285" s="288"/>
      <c r="V285" s="288"/>
      <c r="W285" s="288"/>
      <c r="X285" s="288"/>
      <c r="Y285" s="288"/>
      <c r="Z285" s="288"/>
      <c r="AA285" s="131"/>
      <c r="AB285" s="131"/>
      <c r="AC285" s="131"/>
      <c r="AD285" s="131"/>
    </row>
    <row r="286" spans="1:30" x14ac:dyDescent="0.25">
      <c r="A286" s="131"/>
      <c r="B286" s="131"/>
      <c r="C286" s="131"/>
      <c r="D286" s="131"/>
      <c r="E286" s="288"/>
      <c r="F286" s="288"/>
      <c r="G286" s="288"/>
      <c r="H286" s="288"/>
      <c r="I286" s="288"/>
      <c r="J286" s="288"/>
      <c r="K286" s="288"/>
      <c r="L286" s="288"/>
      <c r="M286" s="288"/>
      <c r="N286" s="288"/>
      <c r="O286" s="288"/>
      <c r="P286" s="288"/>
      <c r="Q286" s="288"/>
      <c r="R286" s="288"/>
      <c r="S286" s="288"/>
      <c r="T286" s="288"/>
      <c r="U286" s="288"/>
      <c r="V286" s="288"/>
      <c r="W286" s="288"/>
      <c r="X286" s="288"/>
      <c r="Y286" s="288"/>
      <c r="Z286" s="288"/>
      <c r="AA286" s="131"/>
      <c r="AB286" s="131"/>
      <c r="AC286" s="131"/>
      <c r="AD286" s="131"/>
    </row>
    <row r="287" spans="1:30" x14ac:dyDescent="0.25">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row>
    <row r="288" spans="1:30" x14ac:dyDescent="0.25">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row>
    <row r="289" spans="1:30" x14ac:dyDescent="0.25">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row>
    <row r="290" spans="1:30" x14ac:dyDescent="0.25">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row>
    <row r="291" spans="1:30" x14ac:dyDescent="0.25">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row>
    <row r="292" spans="1:30" x14ac:dyDescent="0.25">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row>
    <row r="293" spans="1:30" x14ac:dyDescent="0.25">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row>
    <row r="294" spans="1:30" x14ac:dyDescent="0.25">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row>
    <row r="295" spans="1:30" x14ac:dyDescent="0.25">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row>
    <row r="296" spans="1:30" x14ac:dyDescent="0.25">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row>
    <row r="297" spans="1:30" x14ac:dyDescent="0.25">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row>
    <row r="298" spans="1:30" x14ac:dyDescent="0.25">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row>
    <row r="299" spans="1:30" x14ac:dyDescent="0.25">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row>
    <row r="300" spans="1:30" x14ac:dyDescent="0.25">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row>
    <row r="301" spans="1:30" x14ac:dyDescent="0.25">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row>
    <row r="302" spans="1:30" x14ac:dyDescent="0.25">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row>
    <row r="303" spans="1:30" x14ac:dyDescent="0.25">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row>
    <row r="304" spans="1:30" x14ac:dyDescent="0.25">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row>
    <row r="305" spans="1:30" x14ac:dyDescent="0.2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row>
    <row r="306" spans="1:30" x14ac:dyDescent="0.25">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row>
    <row r="307" spans="1:30" x14ac:dyDescent="0.25">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row>
    <row r="308" spans="1:30" x14ac:dyDescent="0.25">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row>
    <row r="309" spans="1:30" x14ac:dyDescent="0.25">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row>
    <row r="310" spans="1:30" x14ac:dyDescent="0.25">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row>
    <row r="311" spans="1:30" x14ac:dyDescent="0.25">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row>
    <row r="312" spans="1:30" x14ac:dyDescent="0.25">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row>
    <row r="313" spans="1:30" x14ac:dyDescent="0.25">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row>
    <row r="314" spans="1:30" x14ac:dyDescent="0.25">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row>
    <row r="315" spans="1:30" x14ac:dyDescent="0.2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row>
    <row r="316" spans="1:30" x14ac:dyDescent="0.25">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row>
    <row r="317" spans="1:30" x14ac:dyDescent="0.25">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row>
    <row r="318" spans="1:30" x14ac:dyDescent="0.25">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row>
    <row r="319" spans="1:30" x14ac:dyDescent="0.25">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row>
    <row r="320" spans="1:30" x14ac:dyDescent="0.25">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row>
    <row r="321" spans="1:30" x14ac:dyDescent="0.25">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row>
    <row r="322" spans="1:30" x14ac:dyDescent="0.25">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row>
    <row r="323" spans="1:30" x14ac:dyDescent="0.25">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row>
    <row r="324" spans="1:30" x14ac:dyDescent="0.25">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row>
    <row r="325" spans="1:30" x14ac:dyDescent="0.2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row>
    <row r="326" spans="1:30" x14ac:dyDescent="0.25">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row>
    <row r="327" spans="1:30" x14ac:dyDescent="0.25">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row>
    <row r="328" spans="1:30" x14ac:dyDescent="0.25">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row>
    <row r="329" spans="1:30" x14ac:dyDescent="0.25">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row>
    <row r="330" spans="1:30" x14ac:dyDescent="0.25">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row>
    <row r="331" spans="1:30" x14ac:dyDescent="0.25">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row>
    <row r="332" spans="1:30" x14ac:dyDescent="0.25">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row>
    <row r="333" spans="1:30" x14ac:dyDescent="0.25">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row>
    <row r="334" spans="1:30" x14ac:dyDescent="0.25">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row>
    <row r="335" spans="1:30" x14ac:dyDescent="0.25">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row>
    <row r="336" spans="1:30" x14ac:dyDescent="0.25">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row>
    <row r="337" spans="1:30" x14ac:dyDescent="0.25">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row>
    <row r="338" spans="1:30" x14ac:dyDescent="0.25">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row>
    <row r="339" spans="1:30" x14ac:dyDescent="0.25">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row>
    <row r="340" spans="1:30" x14ac:dyDescent="0.25">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row>
    <row r="341" spans="1:30" x14ac:dyDescent="0.25">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row>
    <row r="342" spans="1:30" x14ac:dyDescent="0.25">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row>
    <row r="343" spans="1:30" x14ac:dyDescent="0.25">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row>
    <row r="344" spans="1:30" x14ac:dyDescent="0.25">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row>
    <row r="345" spans="1:30" x14ac:dyDescent="0.25">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row>
    <row r="346" spans="1:30" x14ac:dyDescent="0.25">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row>
    <row r="347" spans="1:30" x14ac:dyDescent="0.25">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row>
    <row r="348" spans="1:30" x14ac:dyDescent="0.25">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row>
    <row r="349" spans="1:30" x14ac:dyDescent="0.25">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row>
    <row r="350" spans="1:30" x14ac:dyDescent="0.25">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row>
    <row r="351" spans="1:30" x14ac:dyDescent="0.25">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row>
    <row r="352" spans="1:30" x14ac:dyDescent="0.25">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row>
    <row r="353" spans="1:30" x14ac:dyDescent="0.25">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row>
    <row r="354" spans="1:30" x14ac:dyDescent="0.25">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row>
    <row r="355" spans="1:30" x14ac:dyDescent="0.25">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row>
    <row r="356" spans="1:30" x14ac:dyDescent="0.25">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row>
    <row r="357" spans="1:30" x14ac:dyDescent="0.25">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row>
    <row r="358" spans="1:30" x14ac:dyDescent="0.25">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row>
    <row r="359" spans="1:30" x14ac:dyDescent="0.25">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row>
    <row r="360" spans="1:30" x14ac:dyDescent="0.25">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row>
    <row r="361" spans="1:30" x14ac:dyDescent="0.25">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row>
    <row r="362" spans="1:30" x14ac:dyDescent="0.25">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row>
    <row r="363" spans="1:30" x14ac:dyDescent="0.25">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row>
    <row r="364" spans="1:30" x14ac:dyDescent="0.25">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row>
    <row r="365" spans="1:30" x14ac:dyDescent="0.25">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row>
    <row r="366" spans="1:30" x14ac:dyDescent="0.25">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row>
    <row r="367" spans="1:30" x14ac:dyDescent="0.25">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row>
    <row r="368" spans="1:30" x14ac:dyDescent="0.25">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row>
    <row r="369" spans="1:30" x14ac:dyDescent="0.25">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row>
    <row r="370" spans="1:30" x14ac:dyDescent="0.25">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row>
    <row r="371" spans="1:30" x14ac:dyDescent="0.25">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row>
    <row r="372" spans="1:30" x14ac:dyDescent="0.25">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row>
    <row r="373" spans="1:30" x14ac:dyDescent="0.25">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row>
    <row r="374" spans="1:30" x14ac:dyDescent="0.25">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row>
    <row r="375" spans="1:30" x14ac:dyDescent="0.25">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row>
    <row r="376" spans="1:30" x14ac:dyDescent="0.25">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row>
    <row r="377" spans="1:30" x14ac:dyDescent="0.25">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row>
    <row r="378" spans="1:30" x14ac:dyDescent="0.25">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row>
    <row r="379" spans="1:30" x14ac:dyDescent="0.25">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row>
    <row r="380" spans="1:30" x14ac:dyDescent="0.25">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row>
    <row r="381" spans="1:30" x14ac:dyDescent="0.25">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row>
    <row r="382" spans="1:30" x14ac:dyDescent="0.25">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row>
    <row r="383" spans="1:30" x14ac:dyDescent="0.25">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row>
    <row r="384" spans="1:30" x14ac:dyDescent="0.25">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row>
    <row r="385" spans="1:30" x14ac:dyDescent="0.25">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row>
    <row r="386" spans="1:30" x14ac:dyDescent="0.25">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row>
    <row r="387" spans="1:30" x14ac:dyDescent="0.25">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row>
    <row r="388" spans="1:30" x14ac:dyDescent="0.25">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row>
    <row r="389" spans="1:30" x14ac:dyDescent="0.25">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row>
    <row r="390" spans="1:30" x14ac:dyDescent="0.25">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row>
    <row r="391" spans="1:30" x14ac:dyDescent="0.25">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row>
    <row r="392" spans="1:30" x14ac:dyDescent="0.25">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row>
    <row r="393" spans="1:30" x14ac:dyDescent="0.25">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row>
    <row r="394" spans="1:30" x14ac:dyDescent="0.25">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row>
    <row r="395" spans="1:30" x14ac:dyDescent="0.25">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row>
    <row r="396" spans="1:30" x14ac:dyDescent="0.25">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row>
    <row r="397" spans="1:30" x14ac:dyDescent="0.25">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row>
    <row r="398" spans="1:30" x14ac:dyDescent="0.25">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row>
    <row r="399" spans="1:30" x14ac:dyDescent="0.25">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row>
    <row r="400" spans="1:30" x14ac:dyDescent="0.25">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row>
    <row r="401" spans="1:30" x14ac:dyDescent="0.25">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row>
    <row r="402" spans="1:30" x14ac:dyDescent="0.25">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row>
    <row r="403" spans="1:30" x14ac:dyDescent="0.25">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row>
    <row r="404" spans="1:30" x14ac:dyDescent="0.25">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row>
    <row r="405" spans="1:30" x14ac:dyDescent="0.25">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row>
    <row r="406" spans="1:30" x14ac:dyDescent="0.25">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row>
    <row r="407" spans="1:30" x14ac:dyDescent="0.25">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row>
    <row r="408" spans="1:30" x14ac:dyDescent="0.25">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row>
    <row r="409" spans="1:30" x14ac:dyDescent="0.25">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row>
    <row r="410" spans="1:30" x14ac:dyDescent="0.25">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row>
    <row r="411" spans="1:30" x14ac:dyDescent="0.25">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row>
    <row r="412" spans="1:30" x14ac:dyDescent="0.25">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row>
    <row r="413" spans="1:30" x14ac:dyDescent="0.25">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row>
    <row r="414" spans="1:30" x14ac:dyDescent="0.25">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row>
    <row r="415" spans="1:30" x14ac:dyDescent="0.25">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row>
    <row r="416" spans="1:30" x14ac:dyDescent="0.25">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row>
    <row r="417" spans="1:30" x14ac:dyDescent="0.25">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row>
    <row r="418" spans="1:30" x14ac:dyDescent="0.25">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row>
    <row r="419" spans="1:30" x14ac:dyDescent="0.25">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row>
    <row r="420" spans="1:30" x14ac:dyDescent="0.25">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row>
    <row r="421" spans="1:30" x14ac:dyDescent="0.25">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row>
    <row r="422" spans="1:30" x14ac:dyDescent="0.25">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row>
    <row r="423" spans="1:30" x14ac:dyDescent="0.25">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row>
    <row r="424" spans="1:30" x14ac:dyDescent="0.25">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row>
    <row r="425" spans="1:30" x14ac:dyDescent="0.25">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row>
    <row r="426" spans="1:30" x14ac:dyDescent="0.25">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row>
    <row r="427" spans="1:30" x14ac:dyDescent="0.25">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row>
    <row r="428" spans="1:30" x14ac:dyDescent="0.25">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row>
    <row r="429" spans="1:30" x14ac:dyDescent="0.25">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row>
    <row r="430" spans="1:30" x14ac:dyDescent="0.25">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row>
    <row r="431" spans="1:30" x14ac:dyDescent="0.25">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row>
    <row r="432" spans="1:30" x14ac:dyDescent="0.25">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row>
    <row r="433" spans="1:30" x14ac:dyDescent="0.25">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row>
    <row r="434" spans="1:30" x14ac:dyDescent="0.25">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row>
    <row r="435" spans="1:30" x14ac:dyDescent="0.25">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row>
    <row r="436" spans="1:30" x14ac:dyDescent="0.25">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row>
    <row r="437" spans="1:30" x14ac:dyDescent="0.25">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row>
    <row r="438" spans="1:30" x14ac:dyDescent="0.25">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row>
    <row r="439" spans="1:30" x14ac:dyDescent="0.25">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row>
    <row r="440" spans="1:30" x14ac:dyDescent="0.25">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row>
    <row r="441" spans="1:30" x14ac:dyDescent="0.25">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row>
    <row r="442" spans="1:30" x14ac:dyDescent="0.25">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row>
    <row r="443" spans="1:30" x14ac:dyDescent="0.25">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row>
    <row r="444" spans="1:30" x14ac:dyDescent="0.25">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row>
    <row r="445" spans="1:30" x14ac:dyDescent="0.25">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row>
    <row r="446" spans="1:30" x14ac:dyDescent="0.25">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row>
    <row r="447" spans="1:30" x14ac:dyDescent="0.25">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row>
    <row r="448" spans="1:30" x14ac:dyDescent="0.25">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row>
    <row r="449" spans="1:30" x14ac:dyDescent="0.25">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row>
    <row r="450" spans="1:30" x14ac:dyDescent="0.25">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row>
    <row r="451" spans="1:30" x14ac:dyDescent="0.25">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row>
    <row r="452" spans="1:30" x14ac:dyDescent="0.25">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row>
    <row r="453" spans="1:30" x14ac:dyDescent="0.25">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row>
    <row r="454" spans="1:30" x14ac:dyDescent="0.25">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row>
    <row r="455" spans="1:30" x14ac:dyDescent="0.25">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row>
    <row r="456" spans="1:30" x14ac:dyDescent="0.25">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row>
    <row r="457" spans="1:30" x14ac:dyDescent="0.25">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row>
    <row r="458" spans="1:30" x14ac:dyDescent="0.25">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row>
    <row r="459" spans="1:30" x14ac:dyDescent="0.25">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row>
    <row r="460" spans="1:30" x14ac:dyDescent="0.25">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row>
    <row r="461" spans="1:30" x14ac:dyDescent="0.25">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row>
    <row r="462" spans="1:30" x14ac:dyDescent="0.25">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row>
    <row r="463" spans="1:30" x14ac:dyDescent="0.25">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row>
    <row r="464" spans="1:30" x14ac:dyDescent="0.25">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row>
    <row r="465" spans="1:30" x14ac:dyDescent="0.25">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row>
    <row r="466" spans="1:30" x14ac:dyDescent="0.25">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row>
    <row r="467" spans="1:30" x14ac:dyDescent="0.25">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row>
    <row r="468" spans="1:30" x14ac:dyDescent="0.25">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row>
    <row r="469" spans="1:30" x14ac:dyDescent="0.25">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row>
    <row r="470" spans="1:30" x14ac:dyDescent="0.25">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row>
    <row r="471" spans="1:30" x14ac:dyDescent="0.25">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row>
    <row r="472" spans="1:30" x14ac:dyDescent="0.25">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row>
    <row r="473" spans="1:30" x14ac:dyDescent="0.25">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row>
    <row r="474" spans="1:30" x14ac:dyDescent="0.25">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row>
    <row r="475" spans="1:30" x14ac:dyDescent="0.25">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row>
    <row r="476" spans="1:30" x14ac:dyDescent="0.25">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row>
    <row r="477" spans="1:30" x14ac:dyDescent="0.25">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row>
    <row r="478" spans="1:30" x14ac:dyDescent="0.25">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row>
    <row r="479" spans="1:30" x14ac:dyDescent="0.25">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row>
    <row r="480" spans="1:30" x14ac:dyDescent="0.25">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row>
    <row r="481" spans="1:30" x14ac:dyDescent="0.25">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row>
    <row r="482" spans="1:30" x14ac:dyDescent="0.25">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row>
    <row r="483" spans="1:30" x14ac:dyDescent="0.25">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row>
    <row r="484" spans="1:30" x14ac:dyDescent="0.25">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row>
    <row r="485" spans="1:30" x14ac:dyDescent="0.25">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row>
    <row r="486" spans="1:30" x14ac:dyDescent="0.25">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row>
    <row r="487" spans="1:30" x14ac:dyDescent="0.25">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row>
    <row r="488" spans="1:30" x14ac:dyDescent="0.25">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row>
    <row r="489" spans="1:30" x14ac:dyDescent="0.25">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row>
    <row r="490" spans="1:30" x14ac:dyDescent="0.25">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row>
    <row r="491" spans="1:30" x14ac:dyDescent="0.25">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row>
    <row r="492" spans="1:30" x14ac:dyDescent="0.25">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row>
    <row r="493" spans="1:30" x14ac:dyDescent="0.25">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row>
    <row r="494" spans="1:30" x14ac:dyDescent="0.25">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row>
    <row r="495" spans="1:30" x14ac:dyDescent="0.25">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row>
    <row r="496" spans="1:30" x14ac:dyDescent="0.25">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row>
    <row r="497" spans="1:30" x14ac:dyDescent="0.25">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row>
    <row r="498" spans="1:30" x14ac:dyDescent="0.25">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row>
    <row r="499" spans="1:30" x14ac:dyDescent="0.25">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row>
    <row r="500" spans="1:30" x14ac:dyDescent="0.25">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row>
    <row r="501" spans="1:30" x14ac:dyDescent="0.25">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row>
    <row r="502" spans="1:30" x14ac:dyDescent="0.25">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row>
    <row r="503" spans="1:30" x14ac:dyDescent="0.25">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row>
    <row r="504" spans="1:30" x14ac:dyDescent="0.25">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row>
    <row r="505" spans="1:30" x14ac:dyDescent="0.25">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row>
    <row r="506" spans="1:30" x14ac:dyDescent="0.25">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row>
    <row r="507" spans="1:30" x14ac:dyDescent="0.25">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row>
    <row r="508" spans="1:30" x14ac:dyDescent="0.25">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row>
    <row r="509" spans="1:30" x14ac:dyDescent="0.25">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row>
    <row r="510" spans="1:30" x14ac:dyDescent="0.25">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row>
    <row r="511" spans="1:30" x14ac:dyDescent="0.25">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row>
    <row r="512" spans="1:30" x14ac:dyDescent="0.25">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row>
    <row r="513" spans="1:30" x14ac:dyDescent="0.25">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row>
    <row r="514" spans="1:30" x14ac:dyDescent="0.25">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row>
    <row r="515" spans="1:30" x14ac:dyDescent="0.25">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row>
    <row r="516" spans="1:30" x14ac:dyDescent="0.25">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row>
    <row r="517" spans="1:30" x14ac:dyDescent="0.25">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row>
    <row r="518" spans="1:30" x14ac:dyDescent="0.25">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row>
    <row r="519" spans="1:30" x14ac:dyDescent="0.25">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row>
    <row r="520" spans="1:30" x14ac:dyDescent="0.25">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row>
    <row r="521" spans="1:30" x14ac:dyDescent="0.25">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row>
    <row r="522" spans="1:30" x14ac:dyDescent="0.25">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row>
    <row r="523" spans="1:30" x14ac:dyDescent="0.25">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row>
    <row r="524" spans="1:30" x14ac:dyDescent="0.25">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row>
    <row r="525" spans="1:30" x14ac:dyDescent="0.25">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row>
    <row r="526" spans="1:30" x14ac:dyDescent="0.25">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row>
    <row r="527" spans="1:30" x14ac:dyDescent="0.25">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row>
    <row r="528" spans="1:30" x14ac:dyDescent="0.25">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row>
    <row r="529" spans="1:30" x14ac:dyDescent="0.25">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row>
    <row r="530" spans="1:30" x14ac:dyDescent="0.25">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row>
    <row r="531" spans="1:30" x14ac:dyDescent="0.25">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row>
    <row r="532" spans="1:30" x14ac:dyDescent="0.25">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row>
    <row r="533" spans="1:30" x14ac:dyDescent="0.25">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row>
    <row r="534" spans="1:30" x14ac:dyDescent="0.25">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row>
    <row r="535" spans="1:30" x14ac:dyDescent="0.25">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row>
    <row r="536" spans="1:30" x14ac:dyDescent="0.25">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row>
    <row r="537" spans="1:30" x14ac:dyDescent="0.25">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row>
    <row r="538" spans="1:30" x14ac:dyDescent="0.25">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row>
    <row r="539" spans="1:30" x14ac:dyDescent="0.25">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row>
    <row r="540" spans="1:30" x14ac:dyDescent="0.25">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row>
    <row r="541" spans="1:30" x14ac:dyDescent="0.25">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row>
    <row r="542" spans="1:30" x14ac:dyDescent="0.25">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row>
    <row r="543" spans="1:30" x14ac:dyDescent="0.25">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row>
    <row r="544" spans="1:30" x14ac:dyDescent="0.25">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row>
    <row r="545" spans="1:30" x14ac:dyDescent="0.25">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row>
    <row r="546" spans="1:30" x14ac:dyDescent="0.25">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row>
    <row r="547" spans="1:30" x14ac:dyDescent="0.25">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row>
    <row r="548" spans="1:30" x14ac:dyDescent="0.25">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row>
    <row r="549" spans="1:30" x14ac:dyDescent="0.25">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row>
    <row r="550" spans="1:30" x14ac:dyDescent="0.25">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row>
    <row r="551" spans="1:30" x14ac:dyDescent="0.25">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row>
    <row r="552" spans="1:30" x14ac:dyDescent="0.25">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row>
    <row r="553" spans="1:30" x14ac:dyDescent="0.25">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row>
    <row r="554" spans="1:30" x14ac:dyDescent="0.25">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row>
    <row r="555" spans="1:30" x14ac:dyDescent="0.25">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row>
    <row r="556" spans="1:30" x14ac:dyDescent="0.25">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row>
    <row r="557" spans="1:30" x14ac:dyDescent="0.25">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row>
    <row r="558" spans="1:30" x14ac:dyDescent="0.25">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row>
    <row r="559" spans="1:30" x14ac:dyDescent="0.25">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row>
    <row r="560" spans="1:30" x14ac:dyDescent="0.25">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row>
    <row r="561" spans="1:30" x14ac:dyDescent="0.25">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row>
    <row r="562" spans="1:30" x14ac:dyDescent="0.25">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row>
    <row r="563" spans="1:30" x14ac:dyDescent="0.25">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row>
    <row r="564" spans="1:30" x14ac:dyDescent="0.25">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row>
    <row r="565" spans="1:30" x14ac:dyDescent="0.25">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row>
    <row r="566" spans="1:30" x14ac:dyDescent="0.25">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row>
    <row r="567" spans="1:30" x14ac:dyDescent="0.25">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row>
    <row r="568" spans="1:30" x14ac:dyDescent="0.25">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row>
    <row r="569" spans="1:30" x14ac:dyDescent="0.25">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row>
    <row r="570" spans="1:30" x14ac:dyDescent="0.25">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row>
    <row r="571" spans="1:30" x14ac:dyDescent="0.25">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row>
    <row r="572" spans="1:30" x14ac:dyDescent="0.25">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row>
    <row r="573" spans="1:30" x14ac:dyDescent="0.25">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row>
    <row r="574" spans="1:30" x14ac:dyDescent="0.25">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row>
    <row r="575" spans="1:30" x14ac:dyDescent="0.25">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row>
    <row r="576" spans="1:30" x14ac:dyDescent="0.25">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row>
    <row r="577" spans="1:30" x14ac:dyDescent="0.25">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row>
    <row r="578" spans="1:30" x14ac:dyDescent="0.25">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row>
    <row r="579" spans="1:30" x14ac:dyDescent="0.25">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row>
    <row r="580" spans="1:30" x14ac:dyDescent="0.25">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row>
    <row r="581" spans="1:30" x14ac:dyDescent="0.25">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row>
    <row r="582" spans="1:30" x14ac:dyDescent="0.25">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row>
    <row r="583" spans="1:30" x14ac:dyDescent="0.25">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row>
    <row r="584" spans="1:30" x14ac:dyDescent="0.25">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row>
    <row r="585" spans="1:30" x14ac:dyDescent="0.25">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row>
    <row r="586" spans="1:30" x14ac:dyDescent="0.25">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row>
    <row r="587" spans="1:30" x14ac:dyDescent="0.25">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row>
    <row r="588" spans="1:30" x14ac:dyDescent="0.25">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row>
    <row r="589" spans="1:30" x14ac:dyDescent="0.25">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row>
    <row r="590" spans="1:30" x14ac:dyDescent="0.25">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row>
    <row r="591" spans="1:30" x14ac:dyDescent="0.25">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row>
    <row r="592" spans="1:30" x14ac:dyDescent="0.25">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row>
    <row r="593" spans="1:30" x14ac:dyDescent="0.25">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row>
    <row r="594" spans="1:30" x14ac:dyDescent="0.25">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row>
    <row r="595" spans="1:30" x14ac:dyDescent="0.25">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row>
    <row r="596" spans="1:30" x14ac:dyDescent="0.25">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row>
    <row r="597" spans="1:30" x14ac:dyDescent="0.25">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row>
    <row r="598" spans="1:30" x14ac:dyDescent="0.25">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row>
    <row r="599" spans="1:30" x14ac:dyDescent="0.25">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row>
    <row r="600" spans="1:30" x14ac:dyDescent="0.25">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row>
    <row r="601" spans="1:30" x14ac:dyDescent="0.25">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row>
    <row r="602" spans="1:30" x14ac:dyDescent="0.25">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row>
    <row r="603" spans="1:30" x14ac:dyDescent="0.25">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row>
    <row r="604" spans="1:30" x14ac:dyDescent="0.25">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row>
    <row r="605" spans="1:30" x14ac:dyDescent="0.25">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row>
    <row r="606" spans="1:30" x14ac:dyDescent="0.25">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row>
    <row r="607" spans="1:30" x14ac:dyDescent="0.25">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row>
    <row r="608" spans="1:30" x14ac:dyDescent="0.25">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row>
    <row r="609" spans="1:30" x14ac:dyDescent="0.25">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row>
    <row r="610" spans="1:30" x14ac:dyDescent="0.25">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row>
    <row r="611" spans="1:30" x14ac:dyDescent="0.25">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row>
    <row r="612" spans="1:30" x14ac:dyDescent="0.25">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row>
    <row r="613" spans="1:30" x14ac:dyDescent="0.25">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row>
    <row r="614" spans="1:30" x14ac:dyDescent="0.25">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row>
    <row r="615" spans="1:30" x14ac:dyDescent="0.25">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row>
    <row r="616" spans="1:30" x14ac:dyDescent="0.25">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row>
    <row r="617" spans="1:30" x14ac:dyDescent="0.25">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row>
    <row r="618" spans="1:30" x14ac:dyDescent="0.25">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row>
    <row r="619" spans="1:30" x14ac:dyDescent="0.25">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row>
    <row r="620" spans="1:30" x14ac:dyDescent="0.25">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row>
    <row r="621" spans="1:30" x14ac:dyDescent="0.25">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row>
    <row r="622" spans="1:30" x14ac:dyDescent="0.25">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row>
    <row r="623" spans="1:30" x14ac:dyDescent="0.25">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row>
    <row r="624" spans="1:30" x14ac:dyDescent="0.25">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row>
    <row r="625" spans="1:30" x14ac:dyDescent="0.25">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row>
    <row r="626" spans="1:30" x14ac:dyDescent="0.25">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row>
    <row r="627" spans="1:30" x14ac:dyDescent="0.25">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row>
    <row r="628" spans="1:30" x14ac:dyDescent="0.25">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row>
    <row r="629" spans="1:30" x14ac:dyDescent="0.25">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row>
    <row r="630" spans="1:30" x14ac:dyDescent="0.25">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row>
    <row r="631" spans="1:30" x14ac:dyDescent="0.25">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row>
  </sheetData>
  <sheetProtection algorithmName="SHA-512" hashValue="/1s42jNYDvt0WoApecJl2LU9SaEfQLihx6G57gZvCLJ5IrFzkHe4Hv++Mv24jdSswwEIhiPgLlmsE9Squ4TbiQ==" saltValue="VF+EaiEO5wl3k4b6rm8CWA==" spinCount="100000" sheet="1" objects="1" scenarios="1" selectLockedCells="1" selectUnlockedCells="1"/>
  <mergeCells count="4">
    <mergeCell ref="A1:B2"/>
    <mergeCell ref="C1:D2"/>
    <mergeCell ref="E3:Z5"/>
    <mergeCell ref="E284:Z28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A1:AE479"/>
  <sheetViews>
    <sheetView showZeros="0" zoomScale="70" zoomScaleNormal="70" workbookViewId="0">
      <selection activeCell="S498" sqref="S498"/>
    </sheetView>
  </sheetViews>
  <sheetFormatPr defaultColWidth="8.90625" defaultRowHeight="15" x14ac:dyDescent="0.25"/>
  <cols>
    <col min="1" max="31" width="8.90625" style="128"/>
    <col min="32" max="16384" width="8.90625" style="2"/>
  </cols>
  <sheetData>
    <row r="1" spans="1:30" x14ac:dyDescent="0.25">
      <c r="A1" s="285" t="s">
        <v>177</v>
      </c>
      <c r="B1" s="285"/>
      <c r="C1" s="286">
        <f>'Setting Info'!G21</f>
        <v>44746</v>
      </c>
      <c r="D1" s="286"/>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row>
    <row r="2" spans="1:30" x14ac:dyDescent="0.25">
      <c r="A2" s="285"/>
      <c r="B2" s="285"/>
      <c r="C2" s="286"/>
      <c r="D2" s="286"/>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row>
    <row r="3" spans="1:30" x14ac:dyDescent="0.25">
      <c r="A3" s="129"/>
      <c r="B3" s="129"/>
      <c r="C3" s="130"/>
      <c r="D3" s="130"/>
      <c r="E3" s="287" t="s">
        <v>191</v>
      </c>
      <c r="F3" s="287"/>
      <c r="G3" s="287"/>
      <c r="H3" s="287"/>
      <c r="I3" s="287"/>
      <c r="J3" s="287"/>
      <c r="K3" s="287"/>
      <c r="L3" s="287"/>
      <c r="M3" s="287"/>
      <c r="N3" s="287"/>
      <c r="O3" s="287"/>
      <c r="P3" s="287"/>
      <c r="Q3" s="287"/>
      <c r="R3" s="287"/>
      <c r="S3" s="287"/>
      <c r="T3" s="287"/>
      <c r="U3" s="287"/>
      <c r="V3" s="287"/>
      <c r="W3" s="287"/>
      <c r="X3" s="287"/>
      <c r="Y3" s="287"/>
      <c r="Z3" s="287"/>
      <c r="AA3" s="127"/>
      <c r="AB3" s="127"/>
      <c r="AC3" s="127"/>
      <c r="AD3" s="127"/>
    </row>
    <row r="4" spans="1:30" x14ac:dyDescent="0.25">
      <c r="A4" s="129"/>
      <c r="B4" s="129"/>
      <c r="C4" s="130"/>
      <c r="D4" s="130"/>
      <c r="E4" s="287"/>
      <c r="F4" s="287"/>
      <c r="G4" s="287"/>
      <c r="H4" s="287"/>
      <c r="I4" s="287"/>
      <c r="J4" s="287"/>
      <c r="K4" s="287"/>
      <c r="L4" s="287"/>
      <c r="M4" s="287"/>
      <c r="N4" s="287"/>
      <c r="O4" s="287"/>
      <c r="P4" s="287"/>
      <c r="Q4" s="287"/>
      <c r="R4" s="287"/>
      <c r="S4" s="287"/>
      <c r="T4" s="287"/>
      <c r="U4" s="287"/>
      <c r="V4" s="287"/>
      <c r="W4" s="287"/>
      <c r="X4" s="287"/>
      <c r="Y4" s="287"/>
      <c r="Z4" s="287"/>
      <c r="AA4" s="127"/>
      <c r="AB4" s="127"/>
      <c r="AC4" s="127"/>
      <c r="AD4" s="127"/>
    </row>
    <row r="5" spans="1:30" x14ac:dyDescent="0.25">
      <c r="A5" s="127"/>
      <c r="B5" s="127"/>
      <c r="C5" s="127"/>
      <c r="D5" s="127"/>
      <c r="E5" s="287"/>
      <c r="F5" s="287"/>
      <c r="G5" s="287"/>
      <c r="H5" s="287"/>
      <c r="I5" s="287"/>
      <c r="J5" s="287"/>
      <c r="K5" s="287"/>
      <c r="L5" s="287"/>
      <c r="M5" s="287"/>
      <c r="N5" s="287"/>
      <c r="O5" s="287"/>
      <c r="P5" s="287"/>
      <c r="Q5" s="287"/>
      <c r="R5" s="287"/>
      <c r="S5" s="287"/>
      <c r="T5" s="287"/>
      <c r="U5" s="287"/>
      <c r="V5" s="287"/>
      <c r="W5" s="287"/>
      <c r="X5" s="287"/>
      <c r="Y5" s="287"/>
      <c r="Z5" s="287"/>
      <c r="AA5" s="127"/>
      <c r="AB5" s="127"/>
      <c r="AC5" s="127"/>
      <c r="AD5" s="127"/>
    </row>
    <row r="6" spans="1:30" x14ac:dyDescent="0.25">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row>
    <row r="7" spans="1:30" x14ac:dyDescent="0.25">
      <c r="A7" s="127"/>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row>
    <row r="8" spans="1:30" x14ac:dyDescent="0.25">
      <c r="A8" s="127"/>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row>
    <row r="9" spans="1:30" x14ac:dyDescent="0.25">
      <c r="A9" s="127"/>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row>
    <row r="10" spans="1:30" x14ac:dyDescent="0.25">
      <c r="A10" s="127"/>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row>
    <row r="11" spans="1:30" x14ac:dyDescent="0.25">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row>
    <row r="12" spans="1:30" x14ac:dyDescent="0.25">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row>
    <row r="13" spans="1:30" x14ac:dyDescent="0.25">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row>
    <row r="14" spans="1:30" x14ac:dyDescent="0.25">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row>
    <row r="15" spans="1:30"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row>
    <row r="16" spans="1:30" x14ac:dyDescent="0.25">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row>
    <row r="17" spans="1:30" x14ac:dyDescent="0.2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row>
    <row r="18" spans="1:30" x14ac:dyDescent="0.2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row>
    <row r="19" spans="1:30"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row>
    <row r="20" spans="1:30" x14ac:dyDescent="0.25">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row>
    <row r="21" spans="1:30" x14ac:dyDescent="0.25">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row>
    <row r="22" spans="1:30"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row>
    <row r="23" spans="1:30"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row>
    <row r="24" spans="1:30"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row>
    <row r="25" spans="1:30"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row>
    <row r="26" spans="1:30"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row>
    <row r="27" spans="1:30"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row>
    <row r="28" spans="1:30"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row>
    <row r="29" spans="1:30"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row>
    <row r="30" spans="1:30"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row>
    <row r="31" spans="1:30"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row>
    <row r="32" spans="1:30"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row>
    <row r="33" spans="1:30"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row>
    <row r="34" spans="1:30"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row>
    <row r="35" spans="1:30"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row>
    <row r="36" spans="1:30"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row>
    <row r="37" spans="1:30"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row>
    <row r="38" spans="1:30"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row>
    <row r="39" spans="1:30"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row>
    <row r="40" spans="1:30"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row>
    <row r="41" spans="1:30"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row>
    <row r="42" spans="1:30"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row>
    <row r="43" spans="1:30"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row>
    <row r="44" spans="1:30"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row>
    <row r="45" spans="1:30"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row>
    <row r="46" spans="1:30"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row>
    <row r="47" spans="1:30"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row>
    <row r="48" spans="1:30"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row>
    <row r="49" spans="1:30"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row>
    <row r="50" spans="1:30"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row>
    <row r="51" spans="1:30"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row>
    <row r="52" spans="1:30"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row>
    <row r="53" spans="1:30"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row>
    <row r="54" spans="1:30"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row>
    <row r="55" spans="1:30"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row>
    <row r="56" spans="1:30"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row>
    <row r="57" spans="1:30"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row>
    <row r="58" spans="1:30"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row>
    <row r="59" spans="1:30"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row>
    <row r="60" spans="1:30"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row>
    <row r="61" spans="1:30"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row>
    <row r="62" spans="1:30"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row>
    <row r="63" spans="1:30"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row>
    <row r="64" spans="1:30"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row>
    <row r="65" spans="1:30"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row>
    <row r="66" spans="1:30"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row>
    <row r="67" spans="1:30"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row>
    <row r="68" spans="1:30"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row>
    <row r="69" spans="1:30"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row>
    <row r="70" spans="1:30"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row>
    <row r="71" spans="1:30"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row>
    <row r="72" spans="1:30"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row>
    <row r="73" spans="1:30"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row>
    <row r="74" spans="1:30"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row>
    <row r="75" spans="1:30"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row>
    <row r="76" spans="1:30"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row>
    <row r="77" spans="1:30"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row>
    <row r="78" spans="1:30"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row>
    <row r="79" spans="1:30"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row>
    <row r="80" spans="1:30"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row>
    <row r="81" spans="1:30"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row>
    <row r="82" spans="1:30"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row>
    <row r="83" spans="1:30"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row>
    <row r="84" spans="1:30"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row>
    <row r="85" spans="1:30"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row>
    <row r="86" spans="1:30"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row>
    <row r="87" spans="1:30"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row>
    <row r="88" spans="1:30"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row>
    <row r="89" spans="1:30"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row>
    <row r="90" spans="1:30"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row>
    <row r="91" spans="1:30"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row>
    <row r="92" spans="1:30"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row>
    <row r="93" spans="1:30"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row>
    <row r="94" spans="1:30"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row>
    <row r="95" spans="1:30"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row>
    <row r="96" spans="1:30"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row>
    <row r="97" spans="1:30"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row>
    <row r="98" spans="1:30"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row>
    <row r="99" spans="1:30"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row>
    <row r="100" spans="1:30"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row>
    <row r="101" spans="1:30"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row>
    <row r="102" spans="1:30"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row>
    <row r="103" spans="1:30"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row>
    <row r="104" spans="1:30"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row>
    <row r="105" spans="1:30"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row>
    <row r="106" spans="1:30"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row>
    <row r="107" spans="1:30"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row>
    <row r="108" spans="1:30"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row>
    <row r="109" spans="1:30"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row>
    <row r="110" spans="1:30"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row>
    <row r="111" spans="1:30"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row>
    <row r="112" spans="1:30"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row>
    <row r="113" spans="1:30"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row>
    <row r="114" spans="1:30"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row>
    <row r="115" spans="1:30"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row>
    <row r="116" spans="1:30"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row>
    <row r="117" spans="1:30"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row>
    <row r="118" spans="1:30"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row>
    <row r="119" spans="1:30"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row>
    <row r="120" spans="1:30"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row>
    <row r="121" spans="1:30"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row>
    <row r="122" spans="1:30"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row>
    <row r="123" spans="1:30"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row>
    <row r="124" spans="1:30"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row>
    <row r="125" spans="1:30"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row>
    <row r="126" spans="1:30"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row>
    <row r="127" spans="1:30"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row>
    <row r="128" spans="1:30"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row>
    <row r="129" spans="1:30"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row>
    <row r="130" spans="1:30"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row>
    <row r="131" spans="1:30"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row>
    <row r="132" spans="1:30"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row>
    <row r="133" spans="1:30"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row>
    <row r="134" spans="1:30"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row>
    <row r="135" spans="1:30"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row>
    <row r="136" spans="1:30"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row>
    <row r="137" spans="1:30"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row>
    <row r="138" spans="1:30"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row>
    <row r="139" spans="1:30"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row>
    <row r="140" spans="1:30"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row>
    <row r="141" spans="1:30"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row>
    <row r="142" spans="1:30"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row>
    <row r="143" spans="1:30"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row>
    <row r="144" spans="1:30"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row>
    <row r="145" spans="1:30"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row>
    <row r="146" spans="1:30"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row>
    <row r="147" spans="1:30"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row>
    <row r="148" spans="1:30"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row>
    <row r="149" spans="1:30"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row>
    <row r="150" spans="1:30"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row>
    <row r="151" spans="1:30"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row>
    <row r="152" spans="1:30"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row>
    <row r="153" spans="1:30"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row>
    <row r="154" spans="1:30"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row>
    <row r="155" spans="1:30"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row>
    <row r="156" spans="1:30"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row>
    <row r="157" spans="1:30"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row>
    <row r="158" spans="1:30"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row>
    <row r="159" spans="1:30"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row>
    <row r="160" spans="1:30"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row>
    <row r="161" spans="1:30"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row>
    <row r="162" spans="1:30"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row>
    <row r="163" spans="1:30"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row>
    <row r="164" spans="1:30"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row>
    <row r="165" spans="1:30"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row>
    <row r="166" spans="1:30"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row>
    <row r="167" spans="1:30"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row>
    <row r="168" spans="1:30"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row>
    <row r="169" spans="1:30"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row>
    <row r="170" spans="1:30"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row>
    <row r="171" spans="1:30"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row>
    <row r="172" spans="1:30"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row>
    <row r="173" spans="1:30"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row>
    <row r="174" spans="1:30"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row>
    <row r="175" spans="1:30"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row>
    <row r="176" spans="1:30"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row>
    <row r="177" spans="1:30"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row>
    <row r="178" spans="1:30"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row>
    <row r="179" spans="1:30"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row>
    <row r="180" spans="1:30"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row>
    <row r="181" spans="1:30"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row>
    <row r="182" spans="1:30"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row>
    <row r="183" spans="1:30"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row>
    <row r="184" spans="1:30"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row>
    <row r="185" spans="1:30"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row>
    <row r="186" spans="1:30"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row>
    <row r="187" spans="1:30"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row>
    <row r="188" spans="1:30"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row>
    <row r="189" spans="1:30"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row>
    <row r="190" spans="1:30"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row>
    <row r="191" spans="1:30"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row>
    <row r="192" spans="1:30"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row>
    <row r="193" spans="1:30"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row>
    <row r="194" spans="1:30"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row>
    <row r="195" spans="1:30"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row>
    <row r="196" spans="1:30"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row>
    <row r="197" spans="1:30"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row>
    <row r="198" spans="1:30"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row>
    <row r="199" spans="1:30"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row>
    <row r="200" spans="1:30"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row>
    <row r="201" spans="1:30"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row>
    <row r="202" spans="1:30"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row>
    <row r="203" spans="1:30"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row>
    <row r="204" spans="1:30"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row>
    <row r="205" spans="1:30"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row>
    <row r="206" spans="1:30"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row>
    <row r="207" spans="1:30"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row>
    <row r="208" spans="1:30"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row>
    <row r="209" spans="1:30"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row>
    <row r="210" spans="1:30"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row>
    <row r="211" spans="1:30"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row>
    <row r="212" spans="1:30"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row>
    <row r="213" spans="1:30"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row>
    <row r="214" spans="1:30"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row>
    <row r="215" spans="1:30"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row>
    <row r="216" spans="1:30"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row>
    <row r="217" spans="1:30"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row>
    <row r="218" spans="1:30"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row>
    <row r="219" spans="1:30"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row>
    <row r="220" spans="1:30"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row>
    <row r="221" spans="1:30"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row>
    <row r="222" spans="1:30"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row>
    <row r="223" spans="1:30"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row>
    <row r="224" spans="1:30"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row>
    <row r="225" spans="1:30"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row>
    <row r="226" spans="1:30"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row>
    <row r="227" spans="1:30"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row>
    <row r="228" spans="1:30"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row>
    <row r="229" spans="1:30"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row>
    <row r="230" spans="1:30"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row>
    <row r="231" spans="1:30"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row>
    <row r="232" spans="1:30"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row>
    <row r="233" spans="1:30"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row>
    <row r="234" spans="1:30"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row>
    <row r="235" spans="1:30"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row>
    <row r="236" spans="1:30"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row>
    <row r="237" spans="1:30"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row>
    <row r="238" spans="1:30"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row>
    <row r="239" spans="1:30"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row>
    <row r="240" spans="1:30"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row>
    <row r="241" spans="1:30"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row>
    <row r="242" spans="1:30"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row>
    <row r="243" spans="1:30"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row>
    <row r="244" spans="1:30"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row>
    <row r="245" spans="1:30"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row>
    <row r="246" spans="1:30"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row>
    <row r="247" spans="1:30"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row>
    <row r="248" spans="1:30"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127"/>
      <c r="AD248" s="127"/>
    </row>
    <row r="249" spans="1:30"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row>
    <row r="250" spans="1:30"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row>
    <row r="251" spans="1:30"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row>
    <row r="252" spans="1:30"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row>
    <row r="253" spans="1:30"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row>
    <row r="254" spans="1:30"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row>
    <row r="255" spans="1:30"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row>
    <row r="256" spans="1:30"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row>
    <row r="257" spans="1:30"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row>
    <row r="258" spans="1:30"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row>
    <row r="259" spans="1:30"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row>
    <row r="260" spans="1:30"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row>
    <row r="261" spans="1:30"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row>
    <row r="262" spans="1:30"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row>
    <row r="263" spans="1:30"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row>
    <row r="264" spans="1:30"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row>
    <row r="265" spans="1:30"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row>
    <row r="266" spans="1:30"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row>
    <row r="267" spans="1:30"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row>
    <row r="268" spans="1:30"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row>
    <row r="269" spans="1:30"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row>
    <row r="270" spans="1:30"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row>
    <row r="271" spans="1:30"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row>
    <row r="272" spans="1:30"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row>
    <row r="273" spans="1:30"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row>
    <row r="274" spans="1:30"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row>
    <row r="275" spans="1:30"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row>
    <row r="276" spans="1:30"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row>
    <row r="277" spans="1:30"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row>
    <row r="278" spans="1:30"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row>
    <row r="279" spans="1:30"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row>
    <row r="280" spans="1:30"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row>
    <row r="281" spans="1:30"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row>
    <row r="282" spans="1:30"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row>
    <row r="283" spans="1:30"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row>
    <row r="284" spans="1:30" ht="15" customHeight="1" x14ac:dyDescent="0.25">
      <c r="A284" s="131"/>
      <c r="B284" s="131"/>
      <c r="C284" s="131"/>
      <c r="D284" s="131"/>
      <c r="E284" s="288" t="s">
        <v>189</v>
      </c>
      <c r="F284" s="288"/>
      <c r="G284" s="288"/>
      <c r="H284" s="288"/>
      <c r="I284" s="288"/>
      <c r="J284" s="288"/>
      <c r="K284" s="288"/>
      <c r="L284" s="288"/>
      <c r="M284" s="288"/>
      <c r="N284" s="288"/>
      <c r="O284" s="288"/>
      <c r="P284" s="288"/>
      <c r="Q284" s="288"/>
      <c r="R284" s="288"/>
      <c r="S284" s="288"/>
      <c r="T284" s="288"/>
      <c r="U284" s="288"/>
      <c r="V284" s="288"/>
      <c r="W284" s="288"/>
      <c r="X284" s="288"/>
      <c r="Y284" s="288"/>
      <c r="Z284" s="288"/>
      <c r="AA284" s="131"/>
      <c r="AB284" s="131"/>
      <c r="AC284" s="131"/>
      <c r="AD284" s="131"/>
    </row>
    <row r="285" spans="1:30" ht="15" customHeight="1" x14ac:dyDescent="0.25">
      <c r="A285" s="131"/>
      <c r="B285" s="131"/>
      <c r="C285" s="131"/>
      <c r="D285" s="131"/>
      <c r="E285" s="288"/>
      <c r="F285" s="288"/>
      <c r="G285" s="288"/>
      <c r="H285" s="288"/>
      <c r="I285" s="288"/>
      <c r="J285" s="288"/>
      <c r="K285" s="288"/>
      <c r="L285" s="288"/>
      <c r="M285" s="288"/>
      <c r="N285" s="288"/>
      <c r="O285" s="288"/>
      <c r="P285" s="288"/>
      <c r="Q285" s="288"/>
      <c r="R285" s="288"/>
      <c r="S285" s="288"/>
      <c r="T285" s="288"/>
      <c r="U285" s="288"/>
      <c r="V285" s="288"/>
      <c r="W285" s="288"/>
      <c r="X285" s="288"/>
      <c r="Y285" s="288"/>
      <c r="Z285" s="288"/>
      <c r="AA285" s="131"/>
      <c r="AB285" s="131"/>
      <c r="AC285" s="131"/>
      <c r="AD285" s="131"/>
    </row>
    <row r="286" spans="1:30" x14ac:dyDescent="0.25">
      <c r="A286" s="131"/>
      <c r="B286" s="131"/>
      <c r="C286" s="131"/>
      <c r="D286" s="131"/>
      <c r="E286" s="288"/>
      <c r="F286" s="288"/>
      <c r="G286" s="288"/>
      <c r="H286" s="288"/>
      <c r="I286" s="288"/>
      <c r="J286" s="288"/>
      <c r="K286" s="288"/>
      <c r="L286" s="288"/>
      <c r="M286" s="288"/>
      <c r="N286" s="288"/>
      <c r="O286" s="288"/>
      <c r="P286" s="288"/>
      <c r="Q286" s="288"/>
      <c r="R286" s="288"/>
      <c r="S286" s="288"/>
      <c r="T286" s="288"/>
      <c r="U286" s="288"/>
      <c r="V286" s="288"/>
      <c r="W286" s="288"/>
      <c r="X286" s="288"/>
      <c r="Y286" s="288"/>
      <c r="Z286" s="288"/>
      <c r="AA286" s="131"/>
      <c r="AB286" s="131"/>
      <c r="AC286" s="131"/>
      <c r="AD286" s="131"/>
    </row>
    <row r="287" spans="1:30" x14ac:dyDescent="0.25">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row>
    <row r="288" spans="1:30" x14ac:dyDescent="0.25">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row>
    <row r="289" spans="1:30" x14ac:dyDescent="0.25">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row>
    <row r="290" spans="1:30" x14ac:dyDescent="0.25">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row>
    <row r="291" spans="1:30" x14ac:dyDescent="0.25">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row>
    <row r="292" spans="1:30" x14ac:dyDescent="0.25">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row>
    <row r="293" spans="1:30" x14ac:dyDescent="0.25">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row>
    <row r="294" spans="1:30" x14ac:dyDescent="0.25">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row>
    <row r="295" spans="1:30" x14ac:dyDescent="0.25">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row>
    <row r="296" spans="1:30" x14ac:dyDescent="0.25">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row>
    <row r="297" spans="1:30" x14ac:dyDescent="0.25">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row>
    <row r="298" spans="1:30" x14ac:dyDescent="0.25">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row>
    <row r="299" spans="1:30" x14ac:dyDescent="0.25">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row>
    <row r="300" spans="1:30" x14ac:dyDescent="0.25">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row>
    <row r="301" spans="1:30" x14ac:dyDescent="0.25">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row>
    <row r="302" spans="1:30" x14ac:dyDescent="0.25">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row>
    <row r="303" spans="1:30" x14ac:dyDescent="0.25">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row>
    <row r="304" spans="1:30" x14ac:dyDescent="0.25">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row>
    <row r="305" spans="1:30" x14ac:dyDescent="0.2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row>
    <row r="306" spans="1:30" x14ac:dyDescent="0.25">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row>
    <row r="307" spans="1:30" x14ac:dyDescent="0.25">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row>
    <row r="308" spans="1:30" x14ac:dyDescent="0.25">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row>
    <row r="309" spans="1:30" x14ac:dyDescent="0.25">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row>
    <row r="310" spans="1:30" x14ac:dyDescent="0.25">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row>
    <row r="311" spans="1:30" x14ac:dyDescent="0.25">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row>
    <row r="312" spans="1:30" x14ac:dyDescent="0.25">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row>
    <row r="313" spans="1:30" x14ac:dyDescent="0.25">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row>
    <row r="314" spans="1:30" x14ac:dyDescent="0.25">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row>
    <row r="315" spans="1:30" x14ac:dyDescent="0.2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row>
    <row r="316" spans="1:30" x14ac:dyDescent="0.25">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row>
    <row r="317" spans="1:30" x14ac:dyDescent="0.25">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row>
    <row r="318" spans="1:30" x14ac:dyDescent="0.25">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row>
    <row r="319" spans="1:30" x14ac:dyDescent="0.25">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row>
    <row r="320" spans="1:30" x14ac:dyDescent="0.25">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row>
    <row r="321" spans="1:30" x14ac:dyDescent="0.25">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row>
    <row r="322" spans="1:30" x14ac:dyDescent="0.25">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row>
    <row r="323" spans="1:30" x14ac:dyDescent="0.25">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row>
    <row r="324" spans="1:30" x14ac:dyDescent="0.25">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row>
    <row r="325" spans="1:30" x14ac:dyDescent="0.2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row>
    <row r="326" spans="1:30" x14ac:dyDescent="0.25">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row>
    <row r="327" spans="1:30" x14ac:dyDescent="0.25">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row>
    <row r="328" spans="1:30" x14ac:dyDescent="0.25">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row>
    <row r="329" spans="1:30" x14ac:dyDescent="0.25">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row>
    <row r="330" spans="1:30" x14ac:dyDescent="0.25">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row>
    <row r="331" spans="1:30" x14ac:dyDescent="0.25">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row>
    <row r="332" spans="1:30" x14ac:dyDescent="0.25">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row>
    <row r="333" spans="1:30" x14ac:dyDescent="0.25">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row>
    <row r="334" spans="1:30" x14ac:dyDescent="0.25">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row>
    <row r="335" spans="1:30" x14ac:dyDescent="0.25">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row>
    <row r="336" spans="1:30" x14ac:dyDescent="0.25">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row>
    <row r="337" spans="1:30" x14ac:dyDescent="0.25">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row>
    <row r="338" spans="1:30" x14ac:dyDescent="0.25">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row>
    <row r="339" spans="1:30" x14ac:dyDescent="0.25">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row>
    <row r="340" spans="1:30" x14ac:dyDescent="0.25">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row>
    <row r="341" spans="1:30" x14ac:dyDescent="0.25">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row>
    <row r="342" spans="1:30" x14ac:dyDescent="0.25">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row>
    <row r="343" spans="1:30" x14ac:dyDescent="0.25">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row>
    <row r="344" spans="1:30" x14ac:dyDescent="0.25">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row>
    <row r="345" spans="1:30" x14ac:dyDescent="0.25">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row>
    <row r="346" spans="1:30" x14ac:dyDescent="0.25">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row>
    <row r="347" spans="1:30" x14ac:dyDescent="0.25">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row>
    <row r="348" spans="1:30" x14ac:dyDescent="0.25">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row>
    <row r="349" spans="1:30" x14ac:dyDescent="0.25">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row>
    <row r="350" spans="1:30" x14ac:dyDescent="0.25">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row>
    <row r="351" spans="1:30" x14ac:dyDescent="0.25">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row>
    <row r="352" spans="1:30" x14ac:dyDescent="0.25">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row>
    <row r="353" spans="1:30" x14ac:dyDescent="0.25">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row>
    <row r="354" spans="1:30" x14ac:dyDescent="0.25">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row>
    <row r="355" spans="1:30" x14ac:dyDescent="0.25">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row>
    <row r="356" spans="1:30" x14ac:dyDescent="0.25">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row>
    <row r="357" spans="1:30" x14ac:dyDescent="0.25">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row>
    <row r="358" spans="1:30" x14ac:dyDescent="0.25">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row>
    <row r="359" spans="1:30" x14ac:dyDescent="0.25">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row>
    <row r="360" spans="1:30" x14ac:dyDescent="0.25">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row>
    <row r="361" spans="1:30" x14ac:dyDescent="0.25">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row>
    <row r="362" spans="1:30" x14ac:dyDescent="0.25">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row>
    <row r="363" spans="1:30" x14ac:dyDescent="0.25">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row>
    <row r="364" spans="1:30" x14ac:dyDescent="0.25">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row>
    <row r="365" spans="1:30" x14ac:dyDescent="0.25">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row>
    <row r="366" spans="1:30" x14ac:dyDescent="0.25">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row>
    <row r="367" spans="1:30" x14ac:dyDescent="0.25">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row>
    <row r="368" spans="1:30" x14ac:dyDescent="0.25">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row>
    <row r="369" spans="1:30" x14ac:dyDescent="0.25">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row>
    <row r="370" spans="1:30" x14ac:dyDescent="0.25">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row>
    <row r="371" spans="1:30" x14ac:dyDescent="0.25">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row>
    <row r="372" spans="1:30" x14ac:dyDescent="0.25">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row>
    <row r="373" spans="1:30" x14ac:dyDescent="0.25">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row>
    <row r="374" spans="1:30" x14ac:dyDescent="0.25">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row>
    <row r="375" spans="1:30" x14ac:dyDescent="0.25">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row>
    <row r="376" spans="1:30" x14ac:dyDescent="0.25">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row>
    <row r="377" spans="1:30" x14ac:dyDescent="0.25">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row>
    <row r="378" spans="1:30" x14ac:dyDescent="0.25">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row>
    <row r="379" spans="1:30" x14ac:dyDescent="0.25">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row>
    <row r="380" spans="1:30" x14ac:dyDescent="0.25">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row>
    <row r="381" spans="1:30" x14ac:dyDescent="0.25">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row>
    <row r="382" spans="1:30" x14ac:dyDescent="0.25">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row>
    <row r="383" spans="1:30" x14ac:dyDescent="0.25">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row>
    <row r="384" spans="1:30" x14ac:dyDescent="0.25">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row>
    <row r="385" spans="1:30" x14ac:dyDescent="0.25">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row>
    <row r="386" spans="1:30" x14ac:dyDescent="0.25">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row>
    <row r="387" spans="1:30" x14ac:dyDescent="0.25">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row>
    <row r="388" spans="1:30" x14ac:dyDescent="0.25">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row>
    <row r="389" spans="1:30" x14ac:dyDescent="0.25">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row>
    <row r="390" spans="1:30" x14ac:dyDescent="0.25">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row>
    <row r="391" spans="1:30" x14ac:dyDescent="0.25">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row>
    <row r="392" spans="1:30" x14ac:dyDescent="0.25">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row>
    <row r="393" spans="1:30" x14ac:dyDescent="0.25">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row>
    <row r="394" spans="1:30" x14ac:dyDescent="0.25">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row>
    <row r="395" spans="1:30" x14ac:dyDescent="0.25">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row>
    <row r="396" spans="1:30" x14ac:dyDescent="0.25">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row>
    <row r="397" spans="1:30" x14ac:dyDescent="0.25">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row>
    <row r="398" spans="1:30" x14ac:dyDescent="0.25">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row>
    <row r="399" spans="1:30" x14ac:dyDescent="0.25">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row>
    <row r="400" spans="1:30" x14ac:dyDescent="0.25">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row>
    <row r="401" spans="1:30" x14ac:dyDescent="0.25">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row>
    <row r="402" spans="1:30" x14ac:dyDescent="0.25">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row>
    <row r="403" spans="1:30" x14ac:dyDescent="0.25">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row>
    <row r="404" spans="1:30" x14ac:dyDescent="0.25">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row>
    <row r="405" spans="1:30" x14ac:dyDescent="0.25">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row>
    <row r="406" spans="1:30" x14ac:dyDescent="0.25">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row>
    <row r="407" spans="1:30" x14ac:dyDescent="0.25">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row>
    <row r="408" spans="1:30" x14ac:dyDescent="0.25">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row>
    <row r="409" spans="1:30" x14ac:dyDescent="0.25">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row>
    <row r="410" spans="1:30" x14ac:dyDescent="0.25">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row>
    <row r="411" spans="1:30" x14ac:dyDescent="0.25">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row>
    <row r="412" spans="1:30" x14ac:dyDescent="0.25">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row>
    <row r="413" spans="1:30" x14ac:dyDescent="0.25">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row>
    <row r="414" spans="1:30" x14ac:dyDescent="0.25">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row>
    <row r="415" spans="1:30" x14ac:dyDescent="0.25">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row>
    <row r="416" spans="1:30" x14ac:dyDescent="0.25">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row>
    <row r="417" spans="1:30" x14ac:dyDescent="0.25">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row>
    <row r="418" spans="1:30" x14ac:dyDescent="0.25">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row>
    <row r="419" spans="1:30" x14ac:dyDescent="0.25">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row>
    <row r="420" spans="1:30" x14ac:dyDescent="0.25">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row>
    <row r="421" spans="1:30" x14ac:dyDescent="0.25">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row>
    <row r="422" spans="1:30" x14ac:dyDescent="0.25">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row>
    <row r="423" spans="1:30" x14ac:dyDescent="0.25">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row>
    <row r="424" spans="1:30" x14ac:dyDescent="0.25">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row>
    <row r="425" spans="1:30" x14ac:dyDescent="0.25">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row>
    <row r="426" spans="1:30" x14ac:dyDescent="0.25">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row>
    <row r="427" spans="1:30" x14ac:dyDescent="0.25">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row>
    <row r="428" spans="1:30" x14ac:dyDescent="0.25">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row>
    <row r="429" spans="1:30" x14ac:dyDescent="0.25">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row>
    <row r="430" spans="1:30" x14ac:dyDescent="0.25">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row>
    <row r="431" spans="1:30" x14ac:dyDescent="0.25">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row>
    <row r="432" spans="1:30" x14ac:dyDescent="0.25">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row>
    <row r="433" spans="1:30" x14ac:dyDescent="0.25">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row>
    <row r="434" spans="1:30" x14ac:dyDescent="0.25">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row>
    <row r="435" spans="1:30" x14ac:dyDescent="0.25">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row>
    <row r="436" spans="1:30" x14ac:dyDescent="0.25">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row>
    <row r="437" spans="1:30" x14ac:dyDescent="0.25">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row>
    <row r="438" spans="1:30" x14ac:dyDescent="0.25">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row>
    <row r="439" spans="1:30" x14ac:dyDescent="0.25">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row>
    <row r="440" spans="1:30" x14ac:dyDescent="0.25">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row>
    <row r="441" spans="1:30" x14ac:dyDescent="0.25">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row>
    <row r="442" spans="1:30" x14ac:dyDescent="0.25">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row>
    <row r="443" spans="1:30" x14ac:dyDescent="0.25">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row>
    <row r="444" spans="1:30" x14ac:dyDescent="0.25">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row>
    <row r="445" spans="1:30" x14ac:dyDescent="0.25">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row>
    <row r="446" spans="1:30" x14ac:dyDescent="0.25">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row>
    <row r="447" spans="1:30" x14ac:dyDescent="0.25">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row>
    <row r="448" spans="1:30" x14ac:dyDescent="0.25">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row>
    <row r="449" spans="1:30" x14ac:dyDescent="0.25">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row>
    <row r="450" spans="1:30" x14ac:dyDescent="0.25">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row>
    <row r="451" spans="1:30" x14ac:dyDescent="0.25">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row>
    <row r="452" spans="1:30" x14ac:dyDescent="0.25">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row>
    <row r="453" spans="1:30" x14ac:dyDescent="0.25">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row>
    <row r="454" spans="1:30" x14ac:dyDescent="0.25">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row>
    <row r="455" spans="1:30" x14ac:dyDescent="0.25">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row>
    <row r="456" spans="1:30" x14ac:dyDescent="0.25">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row>
    <row r="457" spans="1:30" x14ac:dyDescent="0.25">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row>
    <row r="458" spans="1:30" x14ac:dyDescent="0.25">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row>
    <row r="459" spans="1:30" x14ac:dyDescent="0.25">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row>
    <row r="460" spans="1:30" x14ac:dyDescent="0.25">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row>
    <row r="461" spans="1:30" x14ac:dyDescent="0.25">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row>
    <row r="462" spans="1:30" x14ac:dyDescent="0.25">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row>
    <row r="463" spans="1:30" x14ac:dyDescent="0.25">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row>
    <row r="464" spans="1:30" x14ac:dyDescent="0.25">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row>
    <row r="465" spans="1:30" x14ac:dyDescent="0.25">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row>
    <row r="466" spans="1:30" x14ac:dyDescent="0.25">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row>
    <row r="467" spans="1:30" x14ac:dyDescent="0.25">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row>
    <row r="468" spans="1:30" x14ac:dyDescent="0.25">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row>
    <row r="469" spans="1:30" x14ac:dyDescent="0.25">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row>
    <row r="470" spans="1:30" x14ac:dyDescent="0.25">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row>
    <row r="471" spans="1:30" x14ac:dyDescent="0.25">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row>
    <row r="472" spans="1:30" x14ac:dyDescent="0.25">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row>
    <row r="473" spans="1:30" x14ac:dyDescent="0.25">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row>
    <row r="474" spans="1:30" x14ac:dyDescent="0.25">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row>
    <row r="475" spans="1:30" x14ac:dyDescent="0.25">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row>
    <row r="476" spans="1:30" x14ac:dyDescent="0.25">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row>
    <row r="477" spans="1:30" x14ac:dyDescent="0.25">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row>
    <row r="478" spans="1:30" x14ac:dyDescent="0.25">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row>
    <row r="479" spans="1:30" x14ac:dyDescent="0.25">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row>
  </sheetData>
  <sheetProtection sheet="1" objects="1" scenarios="1" selectLockedCells="1" selectUnlockedCells="1"/>
  <mergeCells count="4">
    <mergeCell ref="A1:B2"/>
    <mergeCell ref="C1:D2"/>
    <mergeCell ref="E3:Z5"/>
    <mergeCell ref="E284:Z28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tint="-4.9989318521683403E-2"/>
  </sheetPr>
  <dimension ref="A1:BV270"/>
  <sheetViews>
    <sheetView showZeros="0" topLeftCell="A38" zoomScale="55" zoomScaleNormal="55" workbookViewId="0">
      <selection activeCell="AA106" sqref="AA106"/>
    </sheetView>
  </sheetViews>
  <sheetFormatPr defaultColWidth="6.90625" defaultRowHeight="15" x14ac:dyDescent="0.25"/>
  <cols>
    <col min="1" max="1" width="41.36328125" style="18" customWidth="1"/>
    <col min="2" max="2" width="19.6328125" style="18" customWidth="1"/>
    <col min="3" max="3" width="11.6328125" style="18" customWidth="1"/>
    <col min="4" max="4" width="16.36328125" style="18" customWidth="1"/>
    <col min="5" max="5" width="14" style="18" bestFit="1" customWidth="1"/>
    <col min="6" max="6" width="14.1796875" style="18" customWidth="1"/>
    <col min="7" max="7" width="15.1796875" style="18" customWidth="1"/>
    <col min="8" max="8" width="14.90625" style="18" customWidth="1"/>
    <col min="9" max="9" width="15.1796875" style="18" customWidth="1"/>
    <col min="10" max="10" width="17.08984375" style="18" customWidth="1"/>
    <col min="11" max="11" width="9.36328125" style="18" bestFit="1" customWidth="1"/>
    <col min="12" max="12" width="11.81640625" style="18" customWidth="1"/>
    <col min="13" max="13" width="12.453125" style="18" customWidth="1"/>
    <col min="14" max="14" width="13.90625" style="18" customWidth="1"/>
    <col min="15" max="15" width="11.1796875" style="18" customWidth="1"/>
    <col min="16" max="16" width="12.08984375" style="18" customWidth="1"/>
    <col min="17" max="17" width="13.81640625" style="18" customWidth="1"/>
    <col min="18" max="18" width="11.81640625" style="18" customWidth="1"/>
    <col min="19" max="19" width="13" style="18" customWidth="1"/>
    <col min="20" max="20" width="14.6328125" style="18" customWidth="1"/>
    <col min="21" max="21" width="13.453125" style="18" customWidth="1"/>
    <col min="22" max="22" width="16.6328125" style="18" customWidth="1"/>
    <col min="23" max="25" width="11" style="18" bestFit="1" customWidth="1"/>
    <col min="26" max="26" width="12.08984375" style="18" bestFit="1" customWidth="1"/>
    <col min="27" max="28" width="7.36328125" style="18" bestFit="1" customWidth="1"/>
    <col min="29" max="29" width="10.36328125" style="18" customWidth="1"/>
    <col min="30" max="16384" width="6.90625" style="18"/>
  </cols>
  <sheetData>
    <row r="1" spans="1:26" ht="39" customHeight="1" x14ac:dyDescent="0.25">
      <c r="A1" s="310" t="s">
        <v>88</v>
      </c>
      <c r="B1" s="310"/>
      <c r="C1" s="310"/>
      <c r="D1" s="310"/>
      <c r="E1" s="310"/>
      <c r="F1" s="310"/>
      <c r="G1" s="310"/>
      <c r="H1" s="310"/>
      <c r="I1" s="26"/>
      <c r="J1" s="26"/>
      <c r="K1" s="26"/>
      <c r="L1" s="26"/>
      <c r="M1" s="26"/>
      <c r="N1" s="26"/>
      <c r="O1" s="26"/>
      <c r="P1" s="26"/>
      <c r="Q1" s="26"/>
      <c r="R1" s="26"/>
      <c r="S1" s="26"/>
      <c r="T1" s="26"/>
      <c r="U1" s="26"/>
      <c r="V1" s="26"/>
      <c r="W1" s="26"/>
      <c r="X1" s="26"/>
      <c r="Y1" s="26"/>
      <c r="Z1" s="26"/>
    </row>
    <row r="2" spans="1:26" x14ac:dyDescent="0.25">
      <c r="A2" s="24" t="s">
        <v>52</v>
      </c>
      <c r="B2" s="24" t="s">
        <v>51</v>
      </c>
      <c r="C2" s="24" t="s">
        <v>50</v>
      </c>
      <c r="D2" s="24" t="s">
        <v>49</v>
      </c>
      <c r="E2" s="24" t="s">
        <v>48</v>
      </c>
      <c r="F2" s="24" t="s">
        <v>47</v>
      </c>
      <c r="G2" s="24" t="s">
        <v>29</v>
      </c>
      <c r="H2" s="24" t="s">
        <v>92</v>
      </c>
      <c r="I2" s="26"/>
      <c r="J2" s="26"/>
      <c r="K2" s="26"/>
      <c r="L2" s="26"/>
      <c r="M2" s="26"/>
      <c r="N2" s="26"/>
      <c r="O2" s="26"/>
      <c r="P2" s="26"/>
      <c r="Q2" s="26"/>
      <c r="R2" s="26"/>
      <c r="S2" s="26"/>
      <c r="T2" s="26"/>
      <c r="U2" s="26"/>
      <c r="V2" s="26"/>
      <c r="W2" s="26"/>
      <c r="X2" s="26"/>
      <c r="Y2" s="26"/>
      <c r="Z2" s="26"/>
    </row>
    <row r="3" spans="1:26" x14ac:dyDescent="0.25">
      <c r="A3" s="25" t="s">
        <v>65</v>
      </c>
      <c r="B3" s="26" t="s">
        <v>46</v>
      </c>
      <c r="C3" s="27" t="s">
        <v>80</v>
      </c>
      <c r="D3" s="26" t="s">
        <v>19</v>
      </c>
      <c r="E3" s="110" t="s">
        <v>75</v>
      </c>
      <c r="F3" s="110" t="s">
        <v>36</v>
      </c>
      <c r="G3" s="26" t="s">
        <v>67</v>
      </c>
      <c r="H3" s="26" t="s">
        <v>78</v>
      </c>
      <c r="I3" s="26"/>
      <c r="J3" s="26"/>
      <c r="K3" s="26"/>
      <c r="L3" s="26"/>
      <c r="M3" s="26"/>
      <c r="N3" s="26"/>
      <c r="O3" s="26"/>
      <c r="P3" s="26"/>
      <c r="Q3" s="26"/>
      <c r="R3" s="26"/>
      <c r="S3" s="26"/>
      <c r="T3" s="26"/>
      <c r="U3" s="26"/>
      <c r="V3" s="26"/>
      <c r="W3" s="26"/>
      <c r="X3" s="26"/>
      <c r="Y3" s="26"/>
      <c r="Z3" s="26"/>
    </row>
    <row r="4" spans="1:26" x14ac:dyDescent="0.25">
      <c r="A4" s="25" t="s">
        <v>66</v>
      </c>
      <c r="B4" s="26" t="s">
        <v>43</v>
      </c>
      <c r="C4" s="27" t="s">
        <v>81</v>
      </c>
      <c r="D4" s="26" t="s">
        <v>10</v>
      </c>
      <c r="E4" s="110" t="s">
        <v>38</v>
      </c>
      <c r="F4" s="110" t="s">
        <v>34</v>
      </c>
      <c r="G4" s="26" t="s">
        <v>68</v>
      </c>
      <c r="H4" s="26" t="s">
        <v>93</v>
      </c>
      <c r="I4" s="26"/>
      <c r="J4" s="26"/>
      <c r="K4" s="26"/>
      <c r="L4" s="26"/>
      <c r="M4" s="26"/>
      <c r="N4" s="26"/>
      <c r="O4" s="26"/>
      <c r="P4" s="26"/>
      <c r="Q4" s="26"/>
      <c r="R4" s="26"/>
      <c r="S4" s="26"/>
      <c r="T4" s="26"/>
      <c r="U4" s="26"/>
      <c r="V4" s="26"/>
      <c r="W4" s="26"/>
      <c r="X4" s="26"/>
      <c r="Y4" s="26"/>
      <c r="Z4" s="26"/>
    </row>
    <row r="5" spans="1:26" x14ac:dyDescent="0.25">
      <c r="A5" s="25"/>
      <c r="B5" s="26"/>
      <c r="C5" s="27" t="s">
        <v>82</v>
      </c>
      <c r="D5" s="26"/>
      <c r="E5" s="110" t="s">
        <v>76</v>
      </c>
      <c r="F5" s="110" t="s">
        <v>42</v>
      </c>
      <c r="G5" s="26"/>
      <c r="H5" s="26"/>
      <c r="I5" s="26"/>
      <c r="J5" s="26"/>
      <c r="K5" s="26"/>
      <c r="L5" s="26"/>
      <c r="M5" s="26"/>
      <c r="N5" s="26"/>
      <c r="O5" s="26"/>
      <c r="P5" s="26"/>
      <c r="Q5" s="26"/>
      <c r="R5" s="26"/>
      <c r="S5" s="26"/>
      <c r="T5" s="26"/>
      <c r="U5" s="26"/>
      <c r="V5" s="26"/>
      <c r="W5" s="26"/>
      <c r="X5" s="26"/>
      <c r="Y5" s="26"/>
      <c r="Z5" s="26"/>
    </row>
    <row r="6" spans="1:26" x14ac:dyDescent="0.25">
      <c r="A6" s="25"/>
      <c r="B6" s="26"/>
      <c r="C6" s="27" t="s">
        <v>83</v>
      </c>
      <c r="D6" s="26"/>
      <c r="E6" s="110" t="s">
        <v>77</v>
      </c>
      <c r="F6" s="110" t="s">
        <v>33</v>
      </c>
      <c r="G6" s="26"/>
      <c r="H6" s="26"/>
      <c r="I6" s="26"/>
      <c r="J6" s="26"/>
      <c r="K6" s="26"/>
      <c r="L6" s="26"/>
      <c r="M6" s="26"/>
      <c r="N6" s="26"/>
      <c r="O6" s="26"/>
      <c r="P6" s="26"/>
      <c r="Q6" s="26"/>
      <c r="R6" s="26"/>
      <c r="S6" s="26"/>
      <c r="T6" s="26"/>
      <c r="U6" s="26"/>
      <c r="V6" s="26"/>
      <c r="W6" s="26"/>
      <c r="X6" s="26"/>
      <c r="Y6" s="26"/>
      <c r="Z6" s="26"/>
    </row>
    <row r="7" spans="1:26" x14ac:dyDescent="0.25">
      <c r="A7" s="25"/>
      <c r="B7" s="26"/>
      <c r="C7" s="27" t="s">
        <v>6</v>
      </c>
      <c r="D7" s="26"/>
      <c r="E7" s="110" t="s">
        <v>30</v>
      </c>
      <c r="F7" s="110" t="s">
        <v>30</v>
      </c>
      <c r="G7" s="26"/>
      <c r="H7" s="26"/>
      <c r="I7" s="26"/>
      <c r="J7" s="26"/>
      <c r="K7" s="26"/>
      <c r="L7" s="26"/>
      <c r="M7" s="26"/>
      <c r="N7" s="26"/>
      <c r="O7" s="26"/>
      <c r="P7" s="26"/>
      <c r="Q7" s="26"/>
      <c r="R7" s="26"/>
      <c r="S7" s="26"/>
      <c r="T7" s="26"/>
      <c r="U7" s="26"/>
      <c r="V7" s="26"/>
      <c r="W7" s="26"/>
      <c r="X7" s="26"/>
      <c r="Y7" s="26"/>
      <c r="Z7" s="26"/>
    </row>
    <row r="8" spans="1:26" x14ac:dyDescent="0.25">
      <c r="A8" s="25"/>
      <c r="B8" s="26"/>
      <c r="C8" s="27">
        <v>1</v>
      </c>
      <c r="D8" s="26"/>
      <c r="E8" s="110" t="s">
        <v>31</v>
      </c>
      <c r="F8" s="110" t="s">
        <v>32</v>
      </c>
      <c r="G8" s="26"/>
      <c r="H8" s="26"/>
      <c r="I8" s="26"/>
      <c r="J8" s="26"/>
      <c r="K8" s="26"/>
      <c r="L8" s="26"/>
      <c r="M8" s="26"/>
      <c r="N8" s="26"/>
      <c r="O8" s="26"/>
      <c r="P8" s="26"/>
      <c r="Q8" s="26"/>
      <c r="R8" s="26"/>
      <c r="S8" s="26"/>
      <c r="T8" s="26"/>
      <c r="U8" s="26"/>
      <c r="V8" s="26"/>
      <c r="W8" s="26"/>
      <c r="X8" s="26"/>
      <c r="Y8" s="26"/>
      <c r="Z8" s="26"/>
    </row>
    <row r="9" spans="1:26" x14ac:dyDescent="0.25">
      <c r="A9" s="25"/>
      <c r="B9" s="26"/>
      <c r="C9" s="27">
        <v>2</v>
      </c>
      <c r="D9" s="26"/>
      <c r="E9" s="26"/>
      <c r="F9" s="110" t="s">
        <v>39</v>
      </c>
      <c r="G9" s="26"/>
      <c r="H9" s="26"/>
      <c r="I9" s="26"/>
      <c r="J9" s="26"/>
      <c r="K9" s="26"/>
      <c r="L9" s="26"/>
      <c r="M9" s="26"/>
      <c r="N9" s="26"/>
      <c r="O9" s="26"/>
      <c r="P9" s="26"/>
      <c r="Q9" s="26"/>
      <c r="R9" s="26"/>
      <c r="S9" s="26"/>
      <c r="T9" s="26"/>
      <c r="U9" s="26"/>
      <c r="V9" s="26"/>
      <c r="W9" s="26"/>
      <c r="X9" s="26"/>
      <c r="Y9" s="26"/>
      <c r="Z9" s="26"/>
    </row>
    <row r="10" spans="1:26" x14ac:dyDescent="0.25">
      <c r="A10" s="25"/>
      <c r="B10" s="26"/>
      <c r="C10" s="27">
        <v>3</v>
      </c>
      <c r="D10" s="26"/>
      <c r="E10" s="26"/>
      <c r="F10" s="110" t="s">
        <v>31</v>
      </c>
      <c r="G10" s="26"/>
      <c r="H10" s="26"/>
      <c r="I10" s="26"/>
      <c r="J10" s="26"/>
      <c r="K10" s="26"/>
      <c r="L10" s="26"/>
      <c r="M10" s="26"/>
      <c r="N10" s="26"/>
      <c r="O10" s="26"/>
      <c r="P10" s="26"/>
      <c r="Q10" s="26"/>
      <c r="R10" s="26"/>
      <c r="S10" s="26"/>
      <c r="T10" s="26"/>
      <c r="U10" s="26"/>
      <c r="V10" s="26"/>
      <c r="W10" s="26"/>
      <c r="X10" s="26"/>
      <c r="Y10" s="26"/>
      <c r="Z10" s="26"/>
    </row>
    <row r="11" spans="1:26" x14ac:dyDescent="0.25">
      <c r="A11" s="25"/>
      <c r="B11" s="26"/>
      <c r="C11" s="27">
        <v>4</v>
      </c>
      <c r="D11" s="26"/>
      <c r="E11" s="26"/>
      <c r="F11" s="110" t="s">
        <v>40</v>
      </c>
      <c r="G11" s="26"/>
      <c r="H11" s="26"/>
      <c r="I11" s="26"/>
      <c r="J11" s="26"/>
      <c r="K11" s="26"/>
      <c r="L11" s="26"/>
      <c r="M11" s="26"/>
      <c r="N11" s="26"/>
      <c r="O11" s="26"/>
      <c r="P11" s="26"/>
      <c r="Q11" s="26"/>
      <c r="R11" s="26"/>
      <c r="S11" s="26"/>
      <c r="T11" s="26"/>
      <c r="U11" s="26"/>
      <c r="V11" s="26"/>
      <c r="W11" s="26"/>
      <c r="X11" s="26"/>
      <c r="Y11" s="26"/>
      <c r="Z11" s="26"/>
    </row>
    <row r="12" spans="1:26" x14ac:dyDescent="0.25">
      <c r="A12" s="25"/>
      <c r="B12" s="26"/>
      <c r="C12" s="27">
        <v>5</v>
      </c>
      <c r="D12" s="26"/>
      <c r="E12" s="26"/>
      <c r="F12" s="110" t="s">
        <v>38</v>
      </c>
      <c r="G12" s="26"/>
      <c r="H12" s="26"/>
      <c r="I12" s="26"/>
      <c r="J12" s="26"/>
      <c r="K12" s="26"/>
      <c r="L12" s="26"/>
      <c r="M12" s="26"/>
      <c r="N12" s="26"/>
      <c r="O12" s="26"/>
      <c r="P12" s="26"/>
      <c r="Q12" s="26"/>
      <c r="R12" s="26"/>
      <c r="S12" s="26"/>
      <c r="T12" s="26"/>
      <c r="U12" s="26"/>
      <c r="V12" s="26"/>
      <c r="W12" s="26"/>
      <c r="X12" s="26"/>
      <c r="Y12" s="26"/>
      <c r="Z12" s="26"/>
    </row>
    <row r="13" spans="1:26" x14ac:dyDescent="0.25">
      <c r="A13" s="25"/>
      <c r="B13" s="26"/>
      <c r="C13" s="27">
        <v>6</v>
      </c>
      <c r="D13" s="26"/>
      <c r="E13" s="26"/>
      <c r="F13" s="110" t="s">
        <v>45</v>
      </c>
      <c r="G13" s="26"/>
      <c r="H13" s="26"/>
      <c r="I13" s="26"/>
      <c r="J13" s="26"/>
      <c r="K13" s="26"/>
      <c r="L13" s="26"/>
      <c r="M13" s="26"/>
      <c r="N13" s="26"/>
      <c r="O13" s="26"/>
      <c r="P13" s="26"/>
      <c r="Q13" s="26"/>
      <c r="R13" s="26"/>
      <c r="S13" s="26"/>
      <c r="T13" s="26"/>
      <c r="U13" s="26"/>
      <c r="V13" s="26"/>
      <c r="W13" s="26"/>
      <c r="X13" s="26"/>
      <c r="Y13" s="26"/>
      <c r="Z13" s="26"/>
    </row>
    <row r="14" spans="1:26" x14ac:dyDescent="0.25">
      <c r="A14" s="25"/>
      <c r="B14" s="26"/>
      <c r="C14" s="27">
        <v>7</v>
      </c>
      <c r="D14" s="26"/>
      <c r="E14" s="26"/>
      <c r="F14" s="110" t="s">
        <v>37</v>
      </c>
      <c r="G14" s="26"/>
      <c r="H14" s="26"/>
      <c r="I14" s="26"/>
      <c r="J14" s="26"/>
      <c r="K14" s="26"/>
      <c r="L14" s="26"/>
      <c r="M14" s="26"/>
      <c r="N14" s="26"/>
      <c r="O14" s="26"/>
      <c r="P14" s="26"/>
      <c r="Q14" s="26"/>
      <c r="R14" s="26"/>
      <c r="S14" s="26"/>
      <c r="T14" s="26"/>
      <c r="U14" s="26"/>
      <c r="V14" s="26"/>
      <c r="W14" s="26"/>
      <c r="X14" s="26"/>
      <c r="Y14" s="26"/>
      <c r="Z14" s="26"/>
    </row>
    <row r="15" spans="1:26" x14ac:dyDescent="0.25">
      <c r="A15" s="25"/>
      <c r="B15" s="26"/>
      <c r="C15" s="27">
        <v>8</v>
      </c>
      <c r="D15" s="26"/>
      <c r="E15" s="26"/>
      <c r="F15" s="110" t="s">
        <v>35</v>
      </c>
      <c r="G15" s="26"/>
      <c r="H15" s="26"/>
      <c r="I15" s="26"/>
      <c r="J15" s="26"/>
      <c r="K15" s="26"/>
      <c r="L15" s="26"/>
      <c r="M15" s="26"/>
      <c r="N15" s="26"/>
      <c r="O15" s="26"/>
      <c r="P15" s="26"/>
      <c r="Q15" s="26"/>
      <c r="R15" s="26"/>
      <c r="S15" s="26"/>
      <c r="T15" s="26"/>
      <c r="U15" s="26"/>
      <c r="V15" s="26"/>
      <c r="W15" s="26"/>
      <c r="X15" s="26"/>
      <c r="Y15" s="26"/>
      <c r="Z15" s="26"/>
    </row>
    <row r="16" spans="1:26" x14ac:dyDescent="0.25">
      <c r="A16" s="25"/>
      <c r="B16" s="26"/>
      <c r="C16" s="27">
        <v>9</v>
      </c>
      <c r="D16" s="26"/>
      <c r="E16" s="26"/>
      <c r="F16" s="26"/>
      <c r="G16" s="26"/>
      <c r="H16" s="26"/>
      <c r="I16" s="26"/>
      <c r="J16" s="26"/>
      <c r="K16" s="26"/>
      <c r="L16" s="26"/>
      <c r="M16" s="26"/>
      <c r="N16" s="26"/>
      <c r="O16" s="26"/>
      <c r="P16" s="26"/>
      <c r="Q16" s="26"/>
      <c r="R16" s="26"/>
      <c r="S16" s="26"/>
      <c r="T16" s="26"/>
      <c r="U16" s="26"/>
      <c r="V16" s="26"/>
      <c r="W16" s="26"/>
      <c r="X16" s="26"/>
      <c r="Y16" s="26"/>
      <c r="Z16" s="26"/>
    </row>
    <row r="17" spans="1:26" x14ac:dyDescent="0.25">
      <c r="A17" s="25"/>
      <c r="B17" s="26"/>
      <c r="C17" s="27">
        <v>10</v>
      </c>
      <c r="D17" s="26"/>
      <c r="E17" s="26"/>
      <c r="F17" s="26"/>
      <c r="G17" s="26"/>
      <c r="H17" s="26"/>
      <c r="I17" s="26"/>
      <c r="J17" s="26"/>
      <c r="K17" s="26"/>
      <c r="L17" s="26"/>
      <c r="M17" s="26"/>
      <c r="N17" s="26"/>
      <c r="O17" s="26"/>
      <c r="P17" s="26"/>
      <c r="Q17" s="26"/>
      <c r="R17" s="26"/>
      <c r="S17" s="26"/>
      <c r="T17" s="26"/>
      <c r="U17" s="26"/>
      <c r="V17" s="26"/>
      <c r="W17" s="26"/>
      <c r="X17" s="26"/>
      <c r="Y17" s="26"/>
      <c r="Z17" s="26"/>
    </row>
    <row r="18" spans="1:26" x14ac:dyDescent="0.25">
      <c r="A18" s="26"/>
      <c r="B18" s="26"/>
      <c r="C18" s="27">
        <v>11</v>
      </c>
      <c r="D18" s="26"/>
      <c r="E18" s="26"/>
      <c r="F18" s="26"/>
      <c r="G18" s="26"/>
      <c r="H18" s="26"/>
      <c r="I18" s="26"/>
      <c r="J18" s="26"/>
      <c r="K18" s="26"/>
      <c r="L18" s="26"/>
      <c r="M18" s="26"/>
      <c r="N18" s="26"/>
      <c r="O18" s="26"/>
      <c r="P18" s="26"/>
      <c r="Q18" s="26"/>
      <c r="R18" s="26"/>
      <c r="S18" s="26"/>
      <c r="T18" s="26"/>
      <c r="U18" s="26"/>
      <c r="V18" s="26"/>
      <c r="W18" s="26"/>
      <c r="X18" s="26"/>
      <c r="Y18" s="26"/>
      <c r="Z18" s="26"/>
    </row>
    <row r="19" spans="1:26" x14ac:dyDescent="0.25">
      <c r="A19" s="26"/>
      <c r="B19" s="26"/>
      <c r="C19" s="27">
        <v>12</v>
      </c>
      <c r="D19" s="26"/>
      <c r="E19" s="26"/>
      <c r="F19" s="26"/>
      <c r="G19" s="26"/>
      <c r="H19" s="26"/>
      <c r="I19" s="26"/>
      <c r="J19" s="26"/>
      <c r="K19" s="26"/>
      <c r="L19" s="26"/>
      <c r="M19" s="26"/>
      <c r="N19" s="26"/>
      <c r="O19" s="26"/>
      <c r="P19" s="26"/>
      <c r="Q19" s="26"/>
      <c r="R19" s="26"/>
      <c r="S19" s="26"/>
      <c r="T19" s="26"/>
      <c r="U19" s="26"/>
      <c r="V19" s="26"/>
      <c r="W19" s="26"/>
      <c r="X19" s="26"/>
      <c r="Y19" s="26"/>
      <c r="Z19" s="26"/>
    </row>
    <row r="20" spans="1:26" x14ac:dyDescent="0.25">
      <c r="A20" s="26"/>
      <c r="B20" s="26"/>
      <c r="C20" s="27">
        <v>13</v>
      </c>
      <c r="D20" s="26"/>
      <c r="E20" s="26"/>
      <c r="F20" s="26"/>
      <c r="G20" s="26"/>
      <c r="H20" s="26"/>
      <c r="I20" s="26"/>
      <c r="J20" s="26"/>
      <c r="K20" s="26"/>
      <c r="L20" s="26"/>
      <c r="M20" s="26"/>
      <c r="N20" s="26"/>
      <c r="O20" s="26"/>
      <c r="P20" s="26"/>
      <c r="Q20" s="26"/>
      <c r="R20" s="26"/>
      <c r="S20" s="26"/>
      <c r="T20" s="26"/>
      <c r="U20" s="26"/>
      <c r="V20" s="26"/>
      <c r="W20" s="26"/>
      <c r="X20" s="26"/>
      <c r="Y20" s="26"/>
      <c r="Z20" s="26"/>
    </row>
    <row r="21" spans="1:26" x14ac:dyDescent="0.25">
      <c r="A21" s="26"/>
      <c r="B21" s="26"/>
      <c r="C21" s="27">
        <v>14</v>
      </c>
      <c r="D21" s="26"/>
      <c r="E21" s="26"/>
      <c r="F21" s="26"/>
      <c r="G21" s="26"/>
      <c r="H21" s="26"/>
      <c r="I21" s="26"/>
      <c r="J21" s="26"/>
      <c r="K21" s="26"/>
      <c r="L21" s="26"/>
      <c r="M21" s="26"/>
      <c r="N21" s="26"/>
      <c r="O21" s="26"/>
      <c r="P21" s="26"/>
      <c r="Q21" s="26"/>
      <c r="R21" s="26"/>
      <c r="S21" s="26"/>
      <c r="T21" s="26"/>
      <c r="U21" s="26"/>
      <c r="V21" s="26"/>
      <c r="W21" s="26"/>
      <c r="X21" s="26"/>
      <c r="Y21" s="26"/>
      <c r="Z21" s="26"/>
    </row>
    <row r="22" spans="1:26" x14ac:dyDescent="0.25">
      <c r="A22" s="26"/>
      <c r="B22" s="26"/>
      <c r="C22" s="27" t="s">
        <v>79</v>
      </c>
      <c r="D22" s="26"/>
      <c r="E22" s="26"/>
      <c r="F22" s="26"/>
      <c r="G22" s="26"/>
      <c r="H22" s="26"/>
      <c r="I22" s="26"/>
      <c r="J22" s="26"/>
      <c r="K22" s="26"/>
      <c r="L22" s="26"/>
      <c r="M22" s="26"/>
      <c r="N22" s="26"/>
      <c r="O22" s="26"/>
      <c r="P22" s="26"/>
      <c r="Q22" s="26"/>
      <c r="R22" s="26"/>
      <c r="S22" s="26"/>
      <c r="T22" s="26"/>
      <c r="U22" s="26"/>
      <c r="V22" s="26"/>
      <c r="W22" s="26"/>
      <c r="X22" s="26"/>
      <c r="Y22" s="26"/>
      <c r="Z22" s="26"/>
    </row>
    <row r="23" spans="1:26"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ht="44.25" customHeight="1" x14ac:dyDescent="0.25">
      <c r="A24" s="310" t="s">
        <v>89</v>
      </c>
      <c r="B24" s="310"/>
      <c r="C24" s="310"/>
      <c r="D24" s="310"/>
      <c r="E24" s="310"/>
      <c r="F24" s="310"/>
      <c r="G24" s="310"/>
      <c r="H24" s="310"/>
      <c r="I24" s="26"/>
      <c r="J24" s="26"/>
      <c r="K24" s="26"/>
      <c r="L24" s="26"/>
      <c r="M24" s="26"/>
      <c r="N24" s="26"/>
      <c r="O24" s="26"/>
      <c r="P24" s="26"/>
      <c r="Q24" s="26"/>
      <c r="R24" s="26"/>
      <c r="S24" s="26"/>
      <c r="T24" s="26"/>
      <c r="U24" s="26"/>
      <c r="V24" s="26"/>
      <c r="W24" s="26"/>
      <c r="X24" s="26"/>
      <c r="Y24" s="26"/>
      <c r="Z24" s="26"/>
    </row>
    <row r="25" spans="1:26"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5.6" x14ac:dyDescent="0.3">
      <c r="A26" s="3" t="s">
        <v>86</v>
      </c>
      <c r="B26" s="4" t="str">
        <f>'Setting Info'!G7</f>
        <v>School</v>
      </c>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5.6" x14ac:dyDescent="0.3">
      <c r="A27" s="3" t="s">
        <v>69</v>
      </c>
      <c r="B27" s="4" t="str">
        <f>'Setting Info'!G9</f>
        <v>Primary</v>
      </c>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5.6" x14ac:dyDescent="0.3">
      <c r="A28" s="3" t="s">
        <v>84</v>
      </c>
      <c r="B28" s="4">
        <f>'Setting Info'!G11</f>
        <v>23</v>
      </c>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5.6" x14ac:dyDescent="0.3">
      <c r="A29" s="3" t="s">
        <v>90</v>
      </c>
      <c r="B29" s="4">
        <f>'Setting Info'!G15</f>
        <v>11</v>
      </c>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5.6" x14ac:dyDescent="0.3">
      <c r="A30" s="3" t="s">
        <v>91</v>
      </c>
      <c r="B30" s="4">
        <f>'Setting Info'!G17</f>
        <v>12</v>
      </c>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5.6" x14ac:dyDescent="0.3">
      <c r="A31" s="3" t="s">
        <v>58</v>
      </c>
      <c r="B31" s="4">
        <f>'Setting Info'!G19</f>
        <v>0</v>
      </c>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5.6" x14ac:dyDescent="0.3">
      <c r="A32" s="3" t="s">
        <v>85</v>
      </c>
      <c r="B32" s="4">
        <f>'Setting Info'!G11-'Setting Info'!G19</f>
        <v>23</v>
      </c>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5.6" x14ac:dyDescent="0.3">
      <c r="A33" s="3" t="s">
        <v>99</v>
      </c>
      <c r="B33" s="6">
        <f>B28-B50</f>
        <v>17</v>
      </c>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37.5" customHeight="1" x14ac:dyDescent="0.25">
      <c r="A35" s="312" t="s">
        <v>98</v>
      </c>
      <c r="B35" s="313"/>
      <c r="C35" s="313"/>
      <c r="D35" s="313"/>
      <c r="E35" s="313"/>
      <c r="F35" s="313"/>
      <c r="G35" s="313"/>
      <c r="H35" s="314"/>
      <c r="I35" s="26"/>
      <c r="J35" s="26"/>
      <c r="K35" s="26"/>
      <c r="L35" s="26"/>
      <c r="M35" s="26"/>
      <c r="N35" s="26"/>
      <c r="O35" s="26"/>
      <c r="P35" s="26"/>
      <c r="Q35" s="26"/>
      <c r="R35" s="26"/>
      <c r="S35" s="26"/>
      <c r="T35" s="26"/>
      <c r="U35" s="26"/>
      <c r="V35" s="26"/>
      <c r="W35" s="26"/>
      <c r="X35" s="26"/>
      <c r="Y35" s="26"/>
      <c r="Z35" s="26"/>
    </row>
    <row r="36" spans="1:26" ht="21.75" customHeight="1" x14ac:dyDescent="0.25">
      <c r="A36" s="28"/>
      <c r="B36" s="28"/>
      <c r="C36" s="28"/>
      <c r="D36" s="28"/>
      <c r="E36" s="28"/>
      <c r="F36" s="28"/>
      <c r="G36" s="28"/>
      <c r="H36" s="28"/>
      <c r="I36" s="26"/>
      <c r="J36" s="26"/>
      <c r="K36" s="26"/>
      <c r="L36" s="26"/>
      <c r="M36" s="26"/>
      <c r="N36" s="26"/>
      <c r="O36" s="26"/>
      <c r="P36" s="26"/>
      <c r="Q36" s="26"/>
      <c r="R36" s="26"/>
      <c r="S36" s="26"/>
      <c r="T36" s="26"/>
      <c r="U36" s="26"/>
      <c r="V36" s="26"/>
      <c r="W36" s="26"/>
      <c r="X36" s="26"/>
      <c r="Y36" s="26"/>
      <c r="Z36" s="26"/>
    </row>
    <row r="37" spans="1:26" ht="30" customHeight="1" x14ac:dyDescent="0.25">
      <c r="A37" s="26"/>
      <c r="B37" s="29" t="s">
        <v>100</v>
      </c>
      <c r="C37" s="29" t="s">
        <v>102</v>
      </c>
      <c r="D37" s="29" t="s">
        <v>101</v>
      </c>
      <c r="E37" s="26"/>
      <c r="F37" s="26"/>
      <c r="G37" s="26"/>
      <c r="H37" s="26"/>
      <c r="I37" s="26"/>
      <c r="J37" s="26"/>
      <c r="K37" s="26"/>
      <c r="L37" s="26"/>
      <c r="M37" s="26"/>
      <c r="N37" s="26"/>
      <c r="O37" s="26"/>
      <c r="P37" s="26"/>
      <c r="Q37" s="26"/>
      <c r="R37" s="26"/>
      <c r="S37" s="26"/>
      <c r="T37" s="26"/>
      <c r="U37" s="26"/>
      <c r="V37" s="26"/>
      <c r="W37" s="26"/>
      <c r="X37" s="26"/>
      <c r="Y37" s="26"/>
      <c r="Z37" s="26"/>
    </row>
    <row r="38" spans="1:26" ht="15.6" x14ac:dyDescent="0.3">
      <c r="A38" s="8" t="s">
        <v>59</v>
      </c>
      <c r="B38" s="4">
        <f>'Setting Info'!G13</f>
        <v>6</v>
      </c>
      <c r="C38" s="30"/>
      <c r="D38" s="5">
        <f t="shared" ref="D38:D46" si="0">(B38/$B$28)</f>
        <v>0.2608695652173913</v>
      </c>
      <c r="E38" s="26"/>
      <c r="F38" s="26"/>
      <c r="G38" s="26"/>
      <c r="H38" s="26"/>
      <c r="I38" s="26"/>
      <c r="J38" s="26"/>
      <c r="K38" s="26"/>
      <c r="L38" s="26"/>
      <c r="M38" s="26"/>
      <c r="N38" s="26"/>
      <c r="O38" s="26"/>
      <c r="P38" s="26"/>
      <c r="Q38" s="26"/>
      <c r="R38" s="26"/>
      <c r="S38" s="26"/>
      <c r="T38" s="26"/>
      <c r="U38" s="26"/>
      <c r="V38" s="26"/>
      <c r="W38" s="26"/>
      <c r="X38" s="26"/>
      <c r="Y38" s="26"/>
      <c r="Z38" s="26"/>
    </row>
    <row r="39" spans="1:26" ht="15.6" x14ac:dyDescent="0.3">
      <c r="A39" s="8" t="s">
        <v>95</v>
      </c>
      <c r="B39" s="4">
        <f>COUNTIF(Table1[Gender],A3)</f>
        <v>5</v>
      </c>
      <c r="C39" s="37">
        <f>B39/$B$38</f>
        <v>0.83333333333333337</v>
      </c>
      <c r="D39" s="5">
        <f>($B$39/$B$28)</f>
        <v>0.21739130434782608</v>
      </c>
      <c r="E39" s="26"/>
      <c r="F39" s="26"/>
      <c r="G39" s="26"/>
      <c r="H39" s="26"/>
      <c r="I39" s="26"/>
      <c r="J39" s="26"/>
      <c r="K39" s="26"/>
      <c r="L39" s="26"/>
      <c r="M39" s="26"/>
      <c r="N39" s="26"/>
      <c r="O39" s="26"/>
      <c r="P39" s="26"/>
      <c r="Q39" s="26"/>
      <c r="R39" s="26"/>
      <c r="S39" s="26"/>
      <c r="T39" s="26"/>
      <c r="U39" s="26"/>
      <c r="V39" s="26"/>
      <c r="W39" s="26"/>
      <c r="X39" s="26"/>
      <c r="Y39" s="26"/>
      <c r="Z39" s="26"/>
    </row>
    <row r="40" spans="1:26" ht="15.6" x14ac:dyDescent="0.3">
      <c r="A40" s="8" t="s">
        <v>96</v>
      </c>
      <c r="B40" s="4">
        <f>COUNTIF(Table1[Gender],A4)</f>
        <v>1</v>
      </c>
      <c r="C40" s="37">
        <f>B40/$B$38</f>
        <v>0.16666666666666666</v>
      </c>
      <c r="D40" s="5">
        <f>($B$40/$B$28)</f>
        <v>4.3478260869565216E-2</v>
      </c>
      <c r="E40" s="26"/>
      <c r="F40" s="26"/>
      <c r="G40" s="26"/>
      <c r="H40" s="26"/>
      <c r="I40" s="26"/>
      <c r="J40" s="26"/>
      <c r="K40" s="26"/>
      <c r="L40" s="26"/>
      <c r="M40" s="26"/>
      <c r="N40" s="26"/>
      <c r="O40" s="26"/>
      <c r="P40" s="26"/>
      <c r="Q40" s="26"/>
      <c r="R40" s="26"/>
      <c r="S40" s="26"/>
      <c r="T40" s="26"/>
      <c r="U40" s="26"/>
      <c r="V40" s="26"/>
      <c r="W40" s="26"/>
      <c r="X40" s="26"/>
      <c r="Y40" s="26"/>
      <c r="Z40" s="26"/>
    </row>
    <row r="41" spans="1:26" ht="15.6" x14ac:dyDescent="0.3">
      <c r="A41" s="8" t="s">
        <v>180</v>
      </c>
      <c r="B41" s="4">
        <f>COUNTIF(Table1[Child Looked After],Metadata!G3)</f>
        <v>0</v>
      </c>
      <c r="C41" s="31">
        <f t="shared" ref="C41:C46" si="1">B41/$B$38</f>
        <v>0</v>
      </c>
      <c r="D41" s="5">
        <f t="shared" si="0"/>
        <v>0</v>
      </c>
      <c r="E41" s="26"/>
      <c r="F41" s="26"/>
      <c r="G41" s="26"/>
      <c r="H41" s="26"/>
      <c r="I41" s="26"/>
      <c r="J41" s="26"/>
      <c r="K41" s="26"/>
      <c r="L41" s="26"/>
      <c r="M41" s="26"/>
      <c r="N41" s="26"/>
      <c r="O41" s="26"/>
      <c r="P41" s="26"/>
      <c r="Q41" s="26"/>
      <c r="R41" s="26"/>
      <c r="S41" s="26"/>
      <c r="T41" s="26"/>
      <c r="U41" s="26"/>
      <c r="V41" s="26"/>
      <c r="W41" s="26"/>
      <c r="X41" s="26"/>
      <c r="Y41" s="26"/>
      <c r="Z41" s="26"/>
    </row>
    <row r="42" spans="1:26" ht="15.6" x14ac:dyDescent="0.3">
      <c r="A42" s="8" t="s">
        <v>181</v>
      </c>
      <c r="B42" s="4">
        <f>B38-B41</f>
        <v>6</v>
      </c>
      <c r="C42" s="31">
        <f t="shared" si="1"/>
        <v>1</v>
      </c>
      <c r="D42" s="5">
        <f t="shared" si="0"/>
        <v>0.2608695652173913</v>
      </c>
      <c r="E42" s="26"/>
      <c r="F42" s="26"/>
      <c r="G42" s="26"/>
      <c r="H42" s="26"/>
      <c r="I42" s="26"/>
      <c r="J42" s="26"/>
      <c r="K42" s="26"/>
      <c r="L42" s="26"/>
      <c r="M42" s="26"/>
      <c r="N42" s="26"/>
      <c r="O42" s="26"/>
      <c r="P42" s="26"/>
      <c r="Q42" s="26"/>
      <c r="R42" s="26"/>
      <c r="S42" s="26"/>
      <c r="T42" s="26"/>
      <c r="U42" s="26"/>
      <c r="V42" s="26"/>
      <c r="W42" s="26"/>
      <c r="X42" s="26"/>
      <c r="Y42" s="26"/>
      <c r="Z42" s="26"/>
    </row>
    <row r="43" spans="1:26" ht="15.6" x14ac:dyDescent="0.3">
      <c r="A43" s="8" t="s">
        <v>175</v>
      </c>
      <c r="B43" s="4">
        <f>COUNTIF(Table1[English as a Second Language],Metadata!G3)</f>
        <v>0</v>
      </c>
      <c r="C43" s="133">
        <f>B43/$B$38</f>
        <v>0</v>
      </c>
      <c r="D43" s="5">
        <f t="shared" si="0"/>
        <v>0</v>
      </c>
      <c r="E43" s="26"/>
      <c r="F43" s="26"/>
      <c r="G43" s="26"/>
      <c r="H43" s="26"/>
      <c r="I43" s="26"/>
      <c r="J43" s="26"/>
      <c r="K43" s="26"/>
      <c r="L43" s="26"/>
      <c r="M43" s="26"/>
      <c r="N43" s="26"/>
      <c r="O43" s="26"/>
      <c r="P43" s="26"/>
      <c r="Q43" s="26"/>
      <c r="R43" s="26"/>
      <c r="S43" s="26"/>
      <c r="T43" s="26"/>
      <c r="U43" s="26"/>
      <c r="V43" s="26"/>
      <c r="W43" s="26"/>
      <c r="X43" s="26"/>
      <c r="Y43" s="26"/>
      <c r="Z43" s="26"/>
    </row>
    <row r="44" spans="1:26" ht="15.6" x14ac:dyDescent="0.3">
      <c r="A44" s="8" t="s">
        <v>182</v>
      </c>
      <c r="B44" s="4">
        <f>B38-B43</f>
        <v>6</v>
      </c>
      <c r="C44" s="31">
        <f t="shared" si="1"/>
        <v>1</v>
      </c>
      <c r="D44" s="5">
        <f t="shared" si="0"/>
        <v>0.2608695652173913</v>
      </c>
      <c r="E44" s="26"/>
      <c r="F44" s="26"/>
      <c r="G44" s="26"/>
      <c r="H44" s="26"/>
      <c r="I44" s="26"/>
      <c r="J44" s="26"/>
      <c r="K44" s="26"/>
      <c r="L44" s="26"/>
      <c r="M44" s="26"/>
      <c r="N44" s="26"/>
      <c r="O44" s="26"/>
      <c r="P44" s="26"/>
      <c r="Q44" s="26"/>
      <c r="R44" s="26"/>
      <c r="S44" s="26"/>
      <c r="T44" s="26"/>
      <c r="U44" s="26"/>
      <c r="V44" s="26"/>
      <c r="W44" s="26"/>
      <c r="X44" s="26"/>
      <c r="Y44" s="26"/>
      <c r="Z44" s="26"/>
    </row>
    <row r="45" spans="1:26" ht="15.6" x14ac:dyDescent="0.3">
      <c r="A45" s="8" t="s">
        <v>183</v>
      </c>
      <c r="B45" s="4">
        <f>COUNTIF(Table1[Pupil Premium Grant],Metadata!G3)</f>
        <v>0</v>
      </c>
      <c r="C45" s="31">
        <f t="shared" si="1"/>
        <v>0</v>
      </c>
      <c r="D45" s="5">
        <f t="shared" si="0"/>
        <v>0</v>
      </c>
      <c r="E45" s="26"/>
      <c r="F45" s="26"/>
      <c r="G45" s="26"/>
      <c r="H45" s="26"/>
      <c r="I45" s="26"/>
      <c r="J45" s="26"/>
      <c r="K45" s="26"/>
      <c r="L45" s="26"/>
      <c r="M45" s="26"/>
      <c r="N45" s="26"/>
      <c r="O45" s="26"/>
      <c r="P45" s="26"/>
      <c r="Q45" s="26"/>
      <c r="R45" s="26"/>
      <c r="S45" s="26"/>
      <c r="T45" s="26"/>
      <c r="U45" s="26"/>
      <c r="V45" s="26"/>
      <c r="W45" s="26"/>
      <c r="X45" s="26"/>
      <c r="Y45" s="26"/>
      <c r="Z45" s="26"/>
    </row>
    <row r="46" spans="1:26" ht="15.6" x14ac:dyDescent="0.3">
      <c r="A46" s="8" t="s">
        <v>184</v>
      </c>
      <c r="B46" s="4">
        <f>B38-B45</f>
        <v>6</v>
      </c>
      <c r="C46" s="31">
        <f t="shared" si="1"/>
        <v>1</v>
      </c>
      <c r="D46" s="5">
        <f t="shared" si="0"/>
        <v>0.2608695652173913</v>
      </c>
      <c r="E46" s="26"/>
      <c r="F46" s="26"/>
      <c r="G46" s="26"/>
      <c r="H46" s="26"/>
      <c r="I46" s="26"/>
      <c r="J46" s="26"/>
      <c r="K46" s="26"/>
      <c r="L46" s="26"/>
      <c r="M46" s="26"/>
      <c r="N46" s="26"/>
      <c r="O46" s="26"/>
      <c r="P46" s="26"/>
      <c r="Q46" s="26"/>
      <c r="R46" s="26"/>
      <c r="S46" s="26"/>
      <c r="T46" s="26"/>
      <c r="U46" s="26"/>
      <c r="V46" s="26"/>
      <c r="W46" s="26"/>
      <c r="X46" s="26"/>
      <c r="Y46" s="26"/>
      <c r="Z46" s="26"/>
    </row>
    <row r="47" spans="1:26" x14ac:dyDescent="0.25">
      <c r="A47" s="32"/>
      <c r="B47" s="32"/>
      <c r="C47" s="30"/>
      <c r="D47" s="7"/>
      <c r="E47" s="26"/>
      <c r="F47" s="26"/>
      <c r="G47" s="26"/>
      <c r="H47" s="26"/>
      <c r="I47" s="26"/>
      <c r="J47" s="26"/>
      <c r="K47" s="26"/>
      <c r="L47" s="26"/>
      <c r="M47" s="26"/>
      <c r="N47" s="26"/>
      <c r="O47" s="26"/>
      <c r="P47" s="26"/>
      <c r="Q47" s="26"/>
      <c r="R47" s="26"/>
      <c r="S47" s="26"/>
      <c r="T47" s="26"/>
      <c r="U47" s="26"/>
      <c r="V47" s="26"/>
      <c r="W47" s="26"/>
      <c r="X47" s="26"/>
      <c r="Y47" s="26"/>
      <c r="Z47" s="26"/>
    </row>
    <row r="48" spans="1:26" x14ac:dyDescent="0.25">
      <c r="A48" s="12" t="s">
        <v>19</v>
      </c>
      <c r="B48" s="13">
        <f>COUNTIF(Table1[SEN],Metadata!D3)</f>
        <v>6</v>
      </c>
      <c r="C48" s="31">
        <f>B48/$B$38</f>
        <v>1</v>
      </c>
      <c r="D48" s="26"/>
      <c r="E48" s="26"/>
      <c r="F48" s="26"/>
      <c r="G48" s="26"/>
      <c r="H48" s="26"/>
      <c r="I48" s="26"/>
      <c r="J48" s="26"/>
      <c r="K48" s="26"/>
      <c r="L48" s="26"/>
      <c r="M48" s="26"/>
      <c r="N48" s="26"/>
      <c r="O48" s="26"/>
      <c r="P48" s="26"/>
      <c r="Q48" s="26"/>
      <c r="R48" s="26"/>
      <c r="S48" s="26"/>
      <c r="T48" s="26"/>
      <c r="U48" s="26"/>
      <c r="V48" s="26"/>
      <c r="W48" s="26"/>
      <c r="X48" s="26"/>
      <c r="Y48" s="26"/>
      <c r="Z48" s="26"/>
    </row>
    <row r="49" spans="1:26" x14ac:dyDescent="0.25">
      <c r="A49" s="12" t="s">
        <v>73</v>
      </c>
      <c r="B49" s="13">
        <f>COUNTIF(Table1[SEN],Metadata!D4)</f>
        <v>0</v>
      </c>
      <c r="C49" s="31">
        <f>B49/$B$38</f>
        <v>0</v>
      </c>
      <c r="D49" s="26"/>
      <c r="E49" s="26"/>
      <c r="F49" s="26"/>
      <c r="G49" s="26"/>
      <c r="H49" s="26"/>
      <c r="I49" s="26"/>
      <c r="J49" s="26"/>
      <c r="K49" s="26"/>
      <c r="L49" s="26"/>
      <c r="M49" s="26"/>
      <c r="N49" s="26"/>
      <c r="O49" s="26"/>
      <c r="P49" s="26"/>
      <c r="Q49" s="26"/>
      <c r="R49" s="26"/>
      <c r="S49" s="26"/>
      <c r="T49" s="26"/>
      <c r="U49" s="26"/>
      <c r="V49" s="26"/>
      <c r="W49" s="26"/>
      <c r="X49" s="26"/>
      <c r="Y49" s="26"/>
      <c r="Z49" s="26"/>
    </row>
    <row r="50" spans="1:26" x14ac:dyDescent="0.25">
      <c r="A50" s="12" t="s">
        <v>94</v>
      </c>
      <c r="B50" s="13">
        <f>B49+B48</f>
        <v>6</v>
      </c>
      <c r="C50" s="31">
        <f>B50/$B$38</f>
        <v>1</v>
      </c>
      <c r="D50" s="26"/>
      <c r="E50" s="26"/>
      <c r="F50" s="26"/>
      <c r="G50" s="26"/>
      <c r="H50" s="26"/>
      <c r="I50" s="26"/>
      <c r="J50" s="26"/>
      <c r="K50" s="26"/>
      <c r="L50" s="26"/>
      <c r="M50" s="26"/>
      <c r="N50" s="26"/>
      <c r="O50" s="26"/>
      <c r="P50" s="26"/>
      <c r="Q50" s="26"/>
      <c r="R50" s="26"/>
      <c r="S50" s="26"/>
      <c r="T50" s="26"/>
      <c r="U50" s="26"/>
      <c r="V50" s="26"/>
      <c r="W50" s="26"/>
      <c r="X50" s="26"/>
      <c r="Y50" s="26"/>
      <c r="Z50" s="26"/>
    </row>
    <row r="51" spans="1:26" ht="15.6" x14ac:dyDescent="0.25">
      <c r="A51" s="14"/>
      <c r="B51" s="19"/>
      <c r="C51" s="30"/>
      <c r="D51" s="7"/>
      <c r="E51" s="26"/>
      <c r="F51" s="26"/>
      <c r="G51" s="26"/>
      <c r="H51" s="26"/>
      <c r="I51" s="26"/>
      <c r="J51" s="26"/>
      <c r="K51" s="26"/>
      <c r="L51" s="26"/>
      <c r="M51" s="26"/>
      <c r="N51" s="26"/>
      <c r="O51" s="26"/>
      <c r="P51" s="26"/>
      <c r="Q51" s="26"/>
      <c r="R51" s="26"/>
      <c r="S51" s="26"/>
      <c r="T51" s="26"/>
      <c r="U51" s="26"/>
      <c r="V51" s="26"/>
      <c r="W51" s="26"/>
      <c r="X51" s="26"/>
      <c r="Y51" s="26"/>
      <c r="Z51" s="26"/>
    </row>
    <row r="52" spans="1:26" x14ac:dyDescent="0.25">
      <c r="A52" s="12" t="s">
        <v>75</v>
      </c>
      <c r="B52" s="13">
        <f>COUNTIF(Table1[SEN Broad Area of Need],Metadata!E3)</f>
        <v>6</v>
      </c>
      <c r="C52" s="26"/>
      <c r="D52" s="5">
        <f t="shared" ref="D52:D70" si="2">(B52/$B$28)</f>
        <v>0.2608695652173913</v>
      </c>
      <c r="E52" s="26"/>
      <c r="F52" s="26"/>
      <c r="G52" s="26"/>
      <c r="H52" s="26"/>
      <c r="I52" s="26"/>
      <c r="J52" s="26"/>
      <c r="K52" s="26"/>
      <c r="L52" s="26"/>
      <c r="M52" s="26"/>
      <c r="N52" s="26"/>
      <c r="O52" s="26"/>
      <c r="P52" s="26"/>
      <c r="Q52" s="26"/>
      <c r="R52" s="26"/>
      <c r="S52" s="26"/>
      <c r="T52" s="26"/>
      <c r="U52" s="26"/>
      <c r="V52" s="26"/>
      <c r="W52" s="26"/>
      <c r="X52" s="26"/>
      <c r="Y52" s="26"/>
      <c r="Z52" s="26"/>
    </row>
    <row r="53" spans="1:26" x14ac:dyDescent="0.25">
      <c r="A53" s="12" t="s">
        <v>38</v>
      </c>
      <c r="B53" s="13">
        <f>COUNTIF(Table1[SEN Broad Area of Need],Metadata!E4)</f>
        <v>0</v>
      </c>
      <c r="C53" s="26"/>
      <c r="D53" s="5">
        <f t="shared" si="2"/>
        <v>0</v>
      </c>
      <c r="E53" s="26"/>
      <c r="F53" s="26"/>
      <c r="G53" s="26"/>
      <c r="H53" s="26"/>
      <c r="I53" s="26"/>
      <c r="J53" s="26"/>
      <c r="K53" s="26"/>
      <c r="L53" s="26"/>
      <c r="M53" s="26"/>
      <c r="N53" s="26"/>
      <c r="O53" s="26"/>
      <c r="P53" s="26"/>
      <c r="Q53" s="26"/>
      <c r="R53" s="26"/>
      <c r="S53" s="26"/>
      <c r="T53" s="26"/>
      <c r="U53" s="26"/>
      <c r="V53" s="26"/>
      <c r="W53" s="26"/>
      <c r="X53" s="26"/>
      <c r="Y53" s="26"/>
      <c r="Z53" s="26"/>
    </row>
    <row r="54" spans="1:26" x14ac:dyDescent="0.25">
      <c r="A54" s="12" t="s">
        <v>76</v>
      </c>
      <c r="B54" s="13">
        <f>COUNTIF(Table1[SEN Broad Area of Need],Metadata!E5)</f>
        <v>0</v>
      </c>
      <c r="C54" s="26"/>
      <c r="D54" s="5">
        <f t="shared" si="2"/>
        <v>0</v>
      </c>
      <c r="E54" s="26"/>
      <c r="F54" s="26"/>
      <c r="G54" s="26"/>
      <c r="H54" s="26"/>
      <c r="I54" s="26"/>
      <c r="J54" s="26"/>
      <c r="K54" s="26"/>
      <c r="L54" s="26"/>
      <c r="M54" s="26"/>
      <c r="N54" s="26"/>
      <c r="O54" s="26"/>
      <c r="P54" s="26"/>
      <c r="Q54" s="26"/>
      <c r="R54" s="26"/>
      <c r="S54" s="26"/>
      <c r="T54" s="26"/>
      <c r="U54" s="26"/>
      <c r="V54" s="26"/>
      <c r="W54" s="26"/>
      <c r="X54" s="26"/>
      <c r="Y54" s="26"/>
      <c r="Z54" s="26"/>
    </row>
    <row r="55" spans="1:26" x14ac:dyDescent="0.25">
      <c r="A55" s="12" t="s">
        <v>77</v>
      </c>
      <c r="B55" s="13">
        <f>COUNTIF(Table1[SEN Broad Area of Need],Metadata!E6)</f>
        <v>0</v>
      </c>
      <c r="C55" s="26"/>
      <c r="D55" s="5">
        <f t="shared" si="2"/>
        <v>0</v>
      </c>
      <c r="E55" s="26"/>
      <c r="F55" s="26"/>
      <c r="G55" s="26"/>
      <c r="H55" s="26"/>
      <c r="I55" s="26"/>
      <c r="J55" s="26"/>
      <c r="K55" s="26"/>
      <c r="L55" s="26"/>
      <c r="M55" s="26"/>
      <c r="N55" s="26"/>
      <c r="O55" s="26"/>
      <c r="P55" s="26"/>
      <c r="Q55" s="26"/>
      <c r="R55" s="26"/>
      <c r="S55" s="26"/>
      <c r="T55" s="26"/>
      <c r="U55" s="26"/>
      <c r="V55" s="26"/>
      <c r="W55" s="26"/>
      <c r="X55" s="26"/>
      <c r="Y55" s="26"/>
      <c r="Z55" s="26"/>
    </row>
    <row r="56" spans="1:26" x14ac:dyDescent="0.25">
      <c r="A56" s="12" t="s">
        <v>30</v>
      </c>
      <c r="B56" s="13">
        <f>COUNTIF(Table1[SEN Broad Area of Need],Metadata!E7)</f>
        <v>0</v>
      </c>
      <c r="C56" s="26"/>
      <c r="D56" s="5">
        <f t="shared" si="2"/>
        <v>0</v>
      </c>
      <c r="E56" s="26"/>
      <c r="F56" s="26"/>
      <c r="G56" s="26"/>
      <c r="H56" s="26"/>
      <c r="I56" s="26"/>
      <c r="J56" s="26"/>
      <c r="K56" s="26"/>
      <c r="L56" s="26"/>
      <c r="M56" s="26"/>
      <c r="N56" s="26"/>
      <c r="O56" s="26"/>
      <c r="P56" s="26"/>
      <c r="Q56" s="26"/>
      <c r="R56" s="26"/>
      <c r="S56" s="26"/>
      <c r="T56" s="26"/>
      <c r="U56" s="26"/>
      <c r="V56" s="26"/>
      <c r="W56" s="26"/>
      <c r="X56" s="26"/>
      <c r="Y56" s="26"/>
      <c r="Z56" s="26"/>
    </row>
    <row r="57" spans="1:26" x14ac:dyDescent="0.25">
      <c r="A57" s="12" t="s">
        <v>31</v>
      </c>
      <c r="B57" s="13">
        <f>COUNTIF(Table1[SEN Broad Area of Need],Metadata!E8)</f>
        <v>0</v>
      </c>
      <c r="C57" s="26"/>
      <c r="D57" s="5">
        <f t="shared" si="2"/>
        <v>0</v>
      </c>
      <c r="E57" s="26"/>
      <c r="F57" s="26"/>
      <c r="G57" s="26"/>
      <c r="H57" s="26"/>
      <c r="I57" s="26"/>
      <c r="J57" s="26"/>
      <c r="K57" s="26"/>
      <c r="L57" s="26"/>
      <c r="M57" s="26"/>
      <c r="N57" s="26"/>
      <c r="O57" s="26"/>
      <c r="P57" s="26"/>
      <c r="Q57" s="26"/>
      <c r="R57" s="26"/>
      <c r="S57" s="26"/>
      <c r="T57" s="26"/>
      <c r="U57" s="26"/>
      <c r="V57" s="26"/>
      <c r="W57" s="26"/>
      <c r="X57" s="26"/>
      <c r="Y57" s="26"/>
      <c r="Z57" s="26"/>
    </row>
    <row r="58" spans="1:26" ht="15.6" x14ac:dyDescent="0.3">
      <c r="A58" s="15" t="s">
        <v>36</v>
      </c>
      <c r="B58" s="13">
        <f>COUNTIF(Table1[SEN Primary Need],Metadata!F3)</f>
        <v>0</v>
      </c>
      <c r="C58" s="26"/>
      <c r="D58" s="5">
        <f t="shared" si="2"/>
        <v>0</v>
      </c>
      <c r="E58" s="26"/>
      <c r="F58" s="26"/>
      <c r="G58" s="26"/>
      <c r="H58" s="26"/>
      <c r="I58" s="26"/>
      <c r="J58" s="26"/>
      <c r="K58" s="26"/>
      <c r="L58" s="26"/>
      <c r="M58" s="26"/>
      <c r="N58" s="26"/>
      <c r="O58" s="26"/>
      <c r="P58" s="26"/>
      <c r="Q58" s="26"/>
      <c r="R58" s="26"/>
      <c r="S58" s="26"/>
      <c r="T58" s="26"/>
      <c r="U58" s="26"/>
      <c r="V58" s="26"/>
      <c r="W58" s="26"/>
      <c r="X58" s="26"/>
      <c r="Y58" s="26"/>
      <c r="Z58" s="26"/>
    </row>
    <row r="59" spans="1:26" ht="15.6" x14ac:dyDescent="0.3">
      <c r="A59" s="15" t="s">
        <v>34</v>
      </c>
      <c r="B59" s="13">
        <f>COUNTIF(Table1[SEN Primary Need],Metadata!F4)</f>
        <v>0</v>
      </c>
      <c r="C59" s="26"/>
      <c r="D59" s="5">
        <f t="shared" si="2"/>
        <v>0</v>
      </c>
      <c r="E59" s="26"/>
      <c r="F59" s="26"/>
      <c r="G59" s="26"/>
      <c r="H59" s="26"/>
      <c r="I59" s="26"/>
      <c r="J59" s="26"/>
      <c r="K59" s="26"/>
      <c r="L59" s="26"/>
      <c r="M59" s="26"/>
      <c r="N59" s="26"/>
      <c r="O59" s="26"/>
      <c r="P59" s="26"/>
      <c r="Q59" s="26"/>
      <c r="R59" s="26"/>
      <c r="S59" s="26"/>
      <c r="T59" s="26"/>
      <c r="U59" s="26"/>
      <c r="V59" s="26"/>
      <c r="W59" s="26"/>
      <c r="X59" s="26"/>
      <c r="Y59" s="26"/>
      <c r="Z59" s="26"/>
    </row>
    <row r="60" spans="1:26" ht="15.6" x14ac:dyDescent="0.3">
      <c r="A60" s="15" t="s">
        <v>42</v>
      </c>
      <c r="B60" s="13">
        <f>COUNTIF(Table1[SEN Primary Need],Metadata!F5)</f>
        <v>5</v>
      </c>
      <c r="C60" s="26"/>
      <c r="D60" s="5">
        <f t="shared" si="2"/>
        <v>0.21739130434782608</v>
      </c>
      <c r="E60" s="26"/>
      <c r="F60" s="26"/>
      <c r="G60" s="26"/>
      <c r="H60" s="26"/>
      <c r="I60" s="26"/>
      <c r="J60" s="26"/>
      <c r="K60" s="26"/>
      <c r="L60" s="26"/>
      <c r="M60" s="26"/>
      <c r="N60" s="26"/>
      <c r="O60" s="26"/>
      <c r="P60" s="26"/>
      <c r="Q60" s="26"/>
      <c r="R60" s="26"/>
      <c r="S60" s="26"/>
      <c r="T60" s="26"/>
      <c r="U60" s="26"/>
      <c r="V60" s="26"/>
      <c r="W60" s="26"/>
      <c r="X60" s="26"/>
      <c r="Y60" s="26"/>
      <c r="Z60" s="26"/>
    </row>
    <row r="61" spans="1:26" ht="15.6" x14ac:dyDescent="0.3">
      <c r="A61" s="15" t="s">
        <v>33</v>
      </c>
      <c r="B61" s="13">
        <f>COUNTIF(Table1[SEN Primary Need],Metadata!F6)</f>
        <v>0</v>
      </c>
      <c r="C61" s="26"/>
      <c r="D61" s="5">
        <f t="shared" si="2"/>
        <v>0</v>
      </c>
      <c r="E61" s="26"/>
      <c r="F61" s="26"/>
      <c r="G61" s="26"/>
      <c r="H61" s="26"/>
      <c r="I61" s="26"/>
      <c r="J61" s="26"/>
      <c r="K61" s="26"/>
      <c r="L61" s="26"/>
      <c r="M61" s="26"/>
      <c r="N61" s="26"/>
      <c r="O61" s="26"/>
      <c r="P61" s="26"/>
      <c r="Q61" s="26"/>
      <c r="R61" s="26"/>
      <c r="S61" s="26"/>
      <c r="T61" s="26"/>
      <c r="U61" s="26"/>
      <c r="V61" s="26"/>
      <c r="W61" s="26"/>
      <c r="X61" s="26"/>
      <c r="Y61" s="26"/>
      <c r="Z61" s="26"/>
    </row>
    <row r="62" spans="1:26" ht="15.6" x14ac:dyDescent="0.3">
      <c r="A62" s="15" t="s">
        <v>30</v>
      </c>
      <c r="B62" s="13">
        <f>COUNTIF(Table1[SEN Primary Need],Metadata!F7)</f>
        <v>0</v>
      </c>
      <c r="C62" s="26"/>
      <c r="D62" s="5">
        <f t="shared" si="2"/>
        <v>0</v>
      </c>
      <c r="E62" s="26"/>
      <c r="F62" s="26"/>
      <c r="G62" s="26"/>
      <c r="H62" s="26"/>
      <c r="I62" s="26"/>
      <c r="J62" s="26"/>
      <c r="K62" s="26"/>
      <c r="L62" s="26"/>
      <c r="M62" s="26"/>
      <c r="N62" s="26"/>
      <c r="O62" s="26"/>
      <c r="P62" s="26"/>
      <c r="Q62" s="26"/>
      <c r="R62" s="26"/>
      <c r="S62" s="26"/>
      <c r="T62" s="26"/>
      <c r="U62" s="26"/>
      <c r="V62" s="26"/>
      <c r="W62" s="26"/>
      <c r="X62" s="26"/>
      <c r="Y62" s="26"/>
      <c r="Z62" s="26"/>
    </row>
    <row r="63" spans="1:26" ht="15.6" x14ac:dyDescent="0.3">
      <c r="A63" s="15" t="s">
        <v>32</v>
      </c>
      <c r="B63" s="13">
        <f>COUNTIF(Table1[SEN Primary Need],Metadata!F8)</f>
        <v>0</v>
      </c>
      <c r="C63" s="26"/>
      <c r="D63" s="5">
        <f t="shared" si="2"/>
        <v>0</v>
      </c>
      <c r="E63" s="26"/>
      <c r="F63" s="26"/>
      <c r="G63" s="26"/>
      <c r="H63" s="26"/>
      <c r="I63" s="26"/>
      <c r="J63" s="26"/>
      <c r="K63" s="26"/>
      <c r="L63" s="26"/>
      <c r="M63" s="26"/>
      <c r="N63" s="26"/>
      <c r="O63" s="26"/>
      <c r="P63" s="26"/>
      <c r="Q63" s="26"/>
      <c r="R63" s="26"/>
      <c r="S63" s="26"/>
      <c r="T63" s="26"/>
      <c r="U63" s="26"/>
      <c r="V63" s="26"/>
      <c r="W63" s="26"/>
      <c r="X63" s="26"/>
      <c r="Y63" s="26"/>
      <c r="Z63" s="26"/>
    </row>
    <row r="64" spans="1:26" ht="15.6" x14ac:dyDescent="0.3">
      <c r="A64" s="15" t="s">
        <v>39</v>
      </c>
      <c r="B64" s="13">
        <f>COUNTIF(Table1[SEN Primary Need],Metadata!F9)</f>
        <v>0</v>
      </c>
      <c r="C64" s="26"/>
      <c r="D64" s="5">
        <f t="shared" si="2"/>
        <v>0</v>
      </c>
      <c r="E64" s="26"/>
      <c r="F64" s="26"/>
      <c r="G64" s="26"/>
      <c r="H64" s="26"/>
      <c r="I64" s="26"/>
      <c r="J64" s="26"/>
      <c r="K64" s="26"/>
      <c r="L64" s="26"/>
      <c r="M64" s="26"/>
      <c r="N64" s="26"/>
      <c r="O64" s="26"/>
      <c r="P64" s="26"/>
      <c r="Q64" s="26"/>
      <c r="R64" s="26"/>
      <c r="S64" s="26"/>
      <c r="T64" s="26"/>
      <c r="U64" s="26"/>
      <c r="V64" s="26"/>
      <c r="W64" s="26"/>
      <c r="X64" s="26"/>
      <c r="Y64" s="26"/>
      <c r="Z64" s="26"/>
    </row>
    <row r="65" spans="1:26" ht="15.6" x14ac:dyDescent="0.3">
      <c r="A65" s="15" t="s">
        <v>31</v>
      </c>
      <c r="B65" s="13">
        <f>COUNTIF(Table1[SEN Primary Need],Metadata!F10)</f>
        <v>0</v>
      </c>
      <c r="C65" s="26"/>
      <c r="D65" s="5">
        <f t="shared" si="2"/>
        <v>0</v>
      </c>
      <c r="E65" s="26"/>
      <c r="F65" s="26"/>
      <c r="G65" s="26"/>
      <c r="H65" s="26"/>
      <c r="I65" s="26"/>
      <c r="J65" s="26"/>
      <c r="K65" s="26"/>
      <c r="L65" s="26"/>
      <c r="M65" s="26"/>
      <c r="N65" s="26"/>
      <c r="O65" s="26"/>
      <c r="P65" s="26"/>
      <c r="Q65" s="26"/>
      <c r="R65" s="26"/>
      <c r="S65" s="26"/>
      <c r="T65" s="26"/>
      <c r="U65" s="26"/>
      <c r="V65" s="26"/>
      <c r="W65" s="26"/>
      <c r="X65" s="26"/>
      <c r="Y65" s="26"/>
      <c r="Z65" s="26"/>
    </row>
    <row r="66" spans="1:26" ht="15.6" x14ac:dyDescent="0.3">
      <c r="A66" s="15" t="s">
        <v>40</v>
      </c>
      <c r="B66" s="13">
        <f>COUNTIF(Table1[SEN Primary Need],Metadata!F11)</f>
        <v>0</v>
      </c>
      <c r="C66" s="26"/>
      <c r="D66" s="5">
        <f t="shared" si="2"/>
        <v>0</v>
      </c>
      <c r="E66" s="26"/>
      <c r="F66" s="26"/>
      <c r="G66" s="26"/>
      <c r="H66" s="26"/>
      <c r="I66" s="26"/>
      <c r="J66" s="26"/>
      <c r="K66" s="26"/>
      <c r="L66" s="26"/>
      <c r="M66" s="26"/>
      <c r="N66" s="26"/>
      <c r="O66" s="26"/>
      <c r="P66" s="26"/>
      <c r="Q66" s="26"/>
      <c r="R66" s="26"/>
      <c r="S66" s="26"/>
      <c r="T66" s="26"/>
      <c r="U66" s="26"/>
      <c r="V66" s="26"/>
      <c r="W66" s="26"/>
      <c r="X66" s="26"/>
      <c r="Y66" s="26"/>
      <c r="Z66" s="26"/>
    </row>
    <row r="67" spans="1:26" ht="15.6" x14ac:dyDescent="0.3">
      <c r="A67" s="15" t="s">
        <v>38</v>
      </c>
      <c r="B67" s="13">
        <f>COUNTIF(Table1[SEN Primary Need],Metadata!F12)</f>
        <v>0</v>
      </c>
      <c r="C67" s="26"/>
      <c r="D67" s="5">
        <f t="shared" si="2"/>
        <v>0</v>
      </c>
      <c r="E67" s="26"/>
      <c r="F67" s="26"/>
      <c r="G67" s="26"/>
      <c r="H67" s="26"/>
      <c r="I67" s="26"/>
      <c r="J67" s="26"/>
      <c r="K67" s="26"/>
      <c r="L67" s="26"/>
      <c r="M67" s="26"/>
      <c r="N67" s="26"/>
      <c r="O67" s="26"/>
      <c r="P67" s="26"/>
      <c r="Q67" s="26"/>
      <c r="R67" s="26"/>
      <c r="S67" s="26"/>
      <c r="T67" s="26"/>
      <c r="U67" s="26"/>
      <c r="V67" s="26"/>
      <c r="W67" s="26"/>
      <c r="X67" s="26"/>
      <c r="Y67" s="26"/>
      <c r="Z67" s="26"/>
    </row>
    <row r="68" spans="1:26" ht="15.6" x14ac:dyDescent="0.3">
      <c r="A68" s="15" t="s">
        <v>45</v>
      </c>
      <c r="B68" s="13">
        <f>COUNTIF(Table1[SEN Primary Need],Metadata!F13)</f>
        <v>1</v>
      </c>
      <c r="C68" s="26"/>
      <c r="D68" s="5">
        <f t="shared" si="2"/>
        <v>4.3478260869565216E-2</v>
      </c>
      <c r="E68" s="26"/>
      <c r="F68" s="26"/>
      <c r="G68" s="26"/>
      <c r="H68" s="26"/>
      <c r="I68" s="26"/>
      <c r="J68" s="26"/>
      <c r="K68" s="26"/>
      <c r="L68" s="26"/>
      <c r="M68" s="26"/>
      <c r="N68" s="26"/>
      <c r="O68" s="26"/>
      <c r="P68" s="26"/>
      <c r="Q68" s="26"/>
      <c r="R68" s="26"/>
      <c r="S68" s="26"/>
      <c r="T68" s="26"/>
      <c r="U68" s="26"/>
      <c r="V68" s="26"/>
      <c r="W68" s="26"/>
      <c r="X68" s="26"/>
      <c r="Y68" s="26"/>
      <c r="Z68" s="26"/>
    </row>
    <row r="69" spans="1:26" ht="15.6" x14ac:dyDescent="0.3">
      <c r="A69" s="15" t="s">
        <v>37</v>
      </c>
      <c r="B69" s="13">
        <f>COUNTIF(Table1[SEN Primary Need],Metadata!F14)</f>
        <v>0</v>
      </c>
      <c r="C69" s="26"/>
      <c r="D69" s="5">
        <f t="shared" si="2"/>
        <v>0</v>
      </c>
      <c r="E69" s="26"/>
      <c r="F69" s="26"/>
      <c r="G69" s="26"/>
      <c r="H69" s="26"/>
      <c r="I69" s="26"/>
      <c r="J69" s="26"/>
      <c r="K69" s="26"/>
      <c r="L69" s="26"/>
      <c r="M69" s="26"/>
      <c r="N69" s="26"/>
      <c r="O69" s="26"/>
      <c r="P69" s="26"/>
      <c r="Q69" s="26"/>
      <c r="R69" s="26"/>
      <c r="S69" s="26"/>
      <c r="T69" s="26"/>
      <c r="U69" s="26"/>
      <c r="V69" s="26"/>
      <c r="W69" s="26"/>
      <c r="X69" s="26"/>
      <c r="Y69" s="26"/>
      <c r="Z69" s="26"/>
    </row>
    <row r="70" spans="1:26" ht="15.6" x14ac:dyDescent="0.3">
      <c r="A70" s="15" t="s">
        <v>35</v>
      </c>
      <c r="B70" s="13">
        <f>COUNTIF(Table1[SEN Primary Need],Metadata!F15)</f>
        <v>0</v>
      </c>
      <c r="C70" s="26"/>
      <c r="D70" s="5">
        <f t="shared" si="2"/>
        <v>0</v>
      </c>
      <c r="E70" s="26"/>
      <c r="F70" s="26"/>
      <c r="G70" s="26"/>
      <c r="H70" s="26"/>
      <c r="I70" s="26"/>
      <c r="J70" s="26"/>
      <c r="K70" s="26"/>
      <c r="L70" s="26"/>
      <c r="M70" s="26"/>
      <c r="N70" s="26"/>
      <c r="O70" s="26"/>
      <c r="P70" s="26"/>
      <c r="Q70" s="26"/>
      <c r="R70" s="26"/>
      <c r="S70" s="26"/>
      <c r="T70" s="26"/>
      <c r="U70" s="26"/>
      <c r="V70" s="26"/>
      <c r="W70" s="26"/>
      <c r="X70" s="26"/>
      <c r="Y70" s="26"/>
      <c r="Z70" s="26"/>
    </row>
    <row r="71" spans="1:2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45.75" customHeight="1" x14ac:dyDescent="0.25">
      <c r="A75" s="311" t="s">
        <v>174</v>
      </c>
      <c r="B75" s="311"/>
      <c r="C75" s="311"/>
      <c r="D75" s="311"/>
      <c r="E75" s="311"/>
      <c r="F75" s="311"/>
      <c r="G75" s="311"/>
      <c r="H75" s="311"/>
      <c r="I75" s="26"/>
      <c r="J75" s="26"/>
      <c r="K75" s="26"/>
      <c r="L75" s="26"/>
      <c r="M75" s="26"/>
      <c r="N75" s="26"/>
      <c r="O75" s="26"/>
      <c r="P75" s="26"/>
      <c r="Q75" s="26"/>
      <c r="R75" s="26"/>
      <c r="S75" s="26"/>
      <c r="T75" s="26"/>
      <c r="U75" s="26"/>
      <c r="V75" s="26"/>
      <c r="W75" s="26"/>
      <c r="X75" s="26"/>
      <c r="Y75" s="26"/>
      <c r="Z75" s="26"/>
    </row>
    <row r="76" spans="1:2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43.5" customHeight="1" x14ac:dyDescent="0.25">
      <c r="A77" s="105" t="s">
        <v>176</v>
      </c>
      <c r="B77" s="33" t="s">
        <v>103</v>
      </c>
      <c r="C77" s="23" t="s">
        <v>71</v>
      </c>
      <c r="D77" s="33" t="s">
        <v>87</v>
      </c>
      <c r="E77" s="23" t="s">
        <v>72</v>
      </c>
      <c r="F77" s="23" t="str">
        <f>B26</f>
        <v>School</v>
      </c>
      <c r="G77" s="106" t="s">
        <v>80</v>
      </c>
      <c r="H77" s="106" t="s">
        <v>81</v>
      </c>
      <c r="I77" s="106" t="s">
        <v>82</v>
      </c>
      <c r="J77" s="106" t="s">
        <v>83</v>
      </c>
      <c r="K77" s="106" t="s">
        <v>6</v>
      </c>
      <c r="L77" s="106">
        <v>1</v>
      </c>
      <c r="M77" s="106">
        <v>2</v>
      </c>
      <c r="N77" s="106">
        <v>3</v>
      </c>
      <c r="O77" s="106">
        <v>4</v>
      </c>
      <c r="P77" s="106">
        <v>5</v>
      </c>
      <c r="Q77" s="106">
        <v>6</v>
      </c>
      <c r="R77" s="106">
        <v>7</v>
      </c>
      <c r="S77" s="106">
        <v>8</v>
      </c>
      <c r="T77" s="106">
        <v>9</v>
      </c>
      <c r="U77" s="106">
        <v>10</v>
      </c>
      <c r="V77" s="106">
        <v>11</v>
      </c>
      <c r="W77" s="106">
        <v>12</v>
      </c>
      <c r="X77" s="106">
        <v>13</v>
      </c>
      <c r="Y77" s="106">
        <v>14</v>
      </c>
      <c r="Z77" s="106" t="s">
        <v>79</v>
      </c>
    </row>
    <row r="78" spans="1:26" ht="15" customHeight="1" x14ac:dyDescent="0.3">
      <c r="A78" s="22" t="s">
        <v>19</v>
      </c>
      <c r="B78" s="34">
        <f>S119/E119</f>
        <v>0.13305163079360888</v>
      </c>
      <c r="C78" s="35">
        <f>T119/F119</f>
        <v>0.12594265045928729</v>
      </c>
      <c r="D78" s="36">
        <f>U119/G119</f>
        <v>0.11494552608596462</v>
      </c>
      <c r="E78" s="35">
        <f>P119/B119</f>
        <v>0.12016800759146123</v>
      </c>
      <c r="F78" s="5">
        <f>(B48/$B$28)</f>
        <v>0.2608695652173913</v>
      </c>
      <c r="G78" s="134" cm="1">
        <f t="array" ref="G78">SUMPRODUCT((Table1[SEN]=Metadata!$D$3)*(Table1[National Curriculum Year]=Metadata!$C3))</f>
        <v>0</v>
      </c>
      <c r="H78" s="134" cm="1">
        <f t="array" ref="H78">SUMPRODUCT((Table1[SEN]=Metadata!$D$3)*(Table1[National Curriculum Year]=Metadata!$C4))</f>
        <v>0</v>
      </c>
      <c r="I78" s="134" cm="1">
        <f t="array" ref="I78">SUMPRODUCT((Table1[SEN]=Metadata!$D$3)*(Table1[National Curriculum Year]=Metadata!$C5))</f>
        <v>0</v>
      </c>
      <c r="J78" s="134" cm="1">
        <f t="array" ref="J78">SUMPRODUCT((Table1[SEN]=Metadata!$D$3)*(Table1[National Curriculum Year]=Metadata!$C6))</f>
        <v>0</v>
      </c>
      <c r="K78" s="134" cm="1">
        <f t="array" ref="K78">SUMPRODUCT((Table1[SEN]=Metadata!$D$3)*(Table1[National Curriculum Year]=Metadata!$C7))</f>
        <v>0</v>
      </c>
      <c r="L78" s="134" cm="1">
        <f t="array" ref="L78">SUMPRODUCT((Table1[SEN]=Metadata!$D$3)*(Table1[National Curriculum Year]=Metadata!$C8))</f>
        <v>0</v>
      </c>
      <c r="M78" s="134" cm="1">
        <f t="array" ref="M78">SUMPRODUCT((Table1[SEN]=Metadata!$D$3)*(Table1[National Curriculum Year]=Metadata!$C9))</f>
        <v>2</v>
      </c>
      <c r="N78" s="134" cm="1">
        <f t="array" ref="N78">SUMPRODUCT((Table1[SEN]=Metadata!$D$3)*(Table1[National Curriculum Year]=Metadata!$C10))</f>
        <v>0</v>
      </c>
      <c r="O78" s="134" cm="1">
        <f t="array" ref="O78">SUMPRODUCT((Table1[SEN]=Metadata!$D$3)*(Table1[National Curriculum Year]=Metadata!$C11))</f>
        <v>2</v>
      </c>
      <c r="P78" s="134" cm="1">
        <f t="array" ref="P78">SUMPRODUCT((Table1[SEN]=Metadata!$D$3)*(Table1[National Curriculum Year]=Metadata!$C12))</f>
        <v>1</v>
      </c>
      <c r="Q78" s="134" cm="1">
        <f t="array" ref="Q78">SUMPRODUCT((Table1[SEN]=Metadata!$D$3)*(Table1[National Curriculum Year]=Metadata!$C13))</f>
        <v>1</v>
      </c>
      <c r="R78" s="134" cm="1">
        <f t="array" ref="R78">SUMPRODUCT((Table1[SEN]=Metadata!$D$3)*(Table1[National Curriculum Year]=Metadata!$C14))</f>
        <v>0</v>
      </c>
      <c r="S78" s="134" cm="1">
        <f t="array" ref="S78">SUMPRODUCT((Table1[SEN]=Metadata!$D$3)*(Table1[National Curriculum Year]=Metadata!$C15))</f>
        <v>0</v>
      </c>
      <c r="T78" s="134" cm="1">
        <f t="array" ref="T78">SUMPRODUCT((Table1[SEN]=Metadata!$D$3)*(Table1[National Curriculum Year]=Metadata!$C16))</f>
        <v>0</v>
      </c>
      <c r="U78" s="134" cm="1">
        <f t="array" ref="U78">SUMPRODUCT((Table1[SEN]=Metadata!$D$3)*(Table1[National Curriculum Year]=Metadata!$C17))</f>
        <v>0</v>
      </c>
      <c r="V78" s="134" cm="1">
        <f t="array" ref="V78">SUMPRODUCT((Table1[SEN]=Metadata!$D$3)*(Table1[National Curriculum Year]=Metadata!$C18))</f>
        <v>0</v>
      </c>
      <c r="W78" s="134" cm="1">
        <f t="array" ref="W78">SUMPRODUCT((Table1[SEN]=Metadata!$D$3)*(Table1[National Curriculum Year]=Metadata!$C19))</f>
        <v>0</v>
      </c>
      <c r="X78" s="134" cm="1">
        <f t="array" ref="X78">SUMPRODUCT((Table1[SEN]=Metadata!$D$3)*(Table1[National Curriculum Year]=Metadata!$C20))</f>
        <v>0</v>
      </c>
      <c r="Y78" s="134" cm="1">
        <f t="array" ref="Y78">SUMPRODUCT((Table1[SEN]=Metadata!$D$3)*(Table1[National Curriculum Year]=Metadata!$C21))</f>
        <v>0</v>
      </c>
      <c r="Z78" s="134" cm="1">
        <f t="array" ref="Z78">SUMPRODUCT((Table1[SEN]=Metadata!$D$3)*(Table1[National Curriculum Year]=Metadata!$C22))</f>
        <v>0</v>
      </c>
    </row>
    <row r="79" spans="1:26" ht="15.6" x14ac:dyDescent="0.3">
      <c r="A79" s="22" t="s">
        <v>73</v>
      </c>
      <c r="B79" s="34">
        <f>Z119/E119</f>
        <v>1.4261191073550773E-2</v>
      </c>
      <c r="C79" s="35">
        <f>AA119/F119</f>
        <v>2.0514073880793019E-2</v>
      </c>
      <c r="D79" s="37">
        <f>AB119/G119</f>
        <v>1.9570591958166964E-2</v>
      </c>
      <c r="E79" s="35">
        <f>W119/B119</f>
        <v>3.6402284151386168E-2</v>
      </c>
      <c r="F79" s="5">
        <f>(B49/$B$28)</f>
        <v>0</v>
      </c>
      <c r="G79" s="134" cm="1">
        <f t="array" ref="G79">SUMPRODUCT((Table1[SEN]=Metadata!$D$4)*(Table1[National Curriculum Year]=Metadata!$C3))</f>
        <v>0</v>
      </c>
      <c r="H79" s="134" cm="1">
        <f t="array" ref="H79">SUMPRODUCT((Table1[SEN]=Metadata!$D$4)*(Table1[National Curriculum Year]=Metadata!$C4))</f>
        <v>0</v>
      </c>
      <c r="I79" s="134" cm="1">
        <f t="array" ref="I79">SUMPRODUCT((Table1[SEN]=Metadata!$D$4)*(Table1[National Curriculum Year]=Metadata!$C5))</f>
        <v>0</v>
      </c>
      <c r="J79" s="134" cm="1">
        <f t="array" ref="J79">SUMPRODUCT((Table1[SEN]=Metadata!$D$4)*(Table1[National Curriculum Year]=Metadata!$C6))</f>
        <v>0</v>
      </c>
      <c r="K79" s="134" cm="1">
        <f t="array" ref="K79">SUMPRODUCT((Table1[SEN]=Metadata!$D$4)*(Table1[National Curriculum Year]=Metadata!$C7))</f>
        <v>0</v>
      </c>
      <c r="L79" s="134" cm="1">
        <f t="array" ref="L79">SUMPRODUCT((Table1[SEN]=Metadata!$D$4)*(Table1[National Curriculum Year]=Metadata!$C8))</f>
        <v>0</v>
      </c>
      <c r="M79" s="134" cm="1">
        <f t="array" ref="M79">SUMPRODUCT((Table1[SEN]=Metadata!$D$4)*(Table1[National Curriculum Year]=Metadata!$C9))</f>
        <v>0</v>
      </c>
      <c r="N79" s="134" cm="1">
        <f t="array" ref="N79">SUMPRODUCT((Table1[SEN]=Metadata!$D$4)*(Table1[National Curriculum Year]=Metadata!$C10))</f>
        <v>0</v>
      </c>
      <c r="O79" s="134" cm="1">
        <f t="array" ref="O79">SUMPRODUCT((Table1[SEN]=Metadata!$D$4)*(Table1[National Curriculum Year]=Metadata!$C11))</f>
        <v>0</v>
      </c>
      <c r="P79" s="134" cm="1">
        <f t="array" ref="P79">SUMPRODUCT((Table1[SEN]=Metadata!$D$4)*(Table1[National Curriculum Year]=Metadata!$C12))</f>
        <v>0</v>
      </c>
      <c r="Q79" s="134" cm="1">
        <f t="array" ref="Q79">SUMPRODUCT((Table1[SEN]=Metadata!$D$4)*(Table1[National Curriculum Year]=Metadata!$C13))</f>
        <v>0</v>
      </c>
      <c r="R79" s="134" cm="1">
        <f t="array" ref="R79">SUMPRODUCT((Table1[SEN]=Metadata!$D$4)*(Table1[National Curriculum Year]=Metadata!$C14))</f>
        <v>0</v>
      </c>
      <c r="S79" s="134" cm="1">
        <f t="array" ref="S79">SUMPRODUCT((Table1[SEN]=Metadata!$D$4)*(Table1[National Curriculum Year]=Metadata!$C15))</f>
        <v>0</v>
      </c>
      <c r="T79" s="134" cm="1">
        <f t="array" ref="T79">SUMPRODUCT((Table1[SEN]=Metadata!$D$4)*(Table1[National Curriculum Year]=Metadata!$C16))</f>
        <v>0</v>
      </c>
      <c r="U79" s="134" cm="1">
        <f t="array" ref="U79">SUMPRODUCT((Table1[SEN]=Metadata!$D$4)*(Table1[National Curriculum Year]=Metadata!$C17))</f>
        <v>0</v>
      </c>
      <c r="V79" s="134" cm="1">
        <f t="array" ref="V79">SUMPRODUCT((Table1[SEN]=Metadata!$D$4)*(Table1[National Curriculum Year]=Metadata!$C18))</f>
        <v>0</v>
      </c>
      <c r="W79" s="134" cm="1">
        <f t="array" ref="W79">SUMPRODUCT((Table1[SEN]=Metadata!$D$4)*(Table1[National Curriculum Year]=Metadata!$C19))</f>
        <v>0</v>
      </c>
      <c r="X79" s="134" cm="1">
        <f t="array" ref="X79">SUMPRODUCT((Table1[SEN]=Metadata!$D$4)*(Table1[National Curriculum Year]=Metadata!$C20))</f>
        <v>0</v>
      </c>
      <c r="Y79" s="134" cm="1">
        <f t="array" ref="Y79">SUMPRODUCT((Table1[SEN]=Metadata!$D$4)*(Table1[National Curriculum Year]=Metadata!$C21))</f>
        <v>0</v>
      </c>
      <c r="Z79" s="134" cm="1">
        <f t="array" ref="Z79">SUMPRODUCT((Table1[SEN]=Metadata!$D$4)*(Table1[National Curriculum Year]=Metadata!$C22))</f>
        <v>0</v>
      </c>
    </row>
    <row r="80" spans="1:26" ht="15.6" x14ac:dyDescent="0.3">
      <c r="A80" s="22" t="s">
        <v>178</v>
      </c>
      <c r="B80" s="16">
        <f>B79+B78</f>
        <v>0.14731282186715966</v>
      </c>
      <c r="C80" s="16">
        <f>C79+C78</f>
        <v>0.14645672434008031</v>
      </c>
      <c r="D80" s="16">
        <f>D79+D78</f>
        <v>0.13451611804413158</v>
      </c>
      <c r="E80" s="17">
        <f>E79+E78</f>
        <v>0.1565702917428474</v>
      </c>
      <c r="F80" s="5">
        <f>(B50/$B$28)</f>
        <v>0.2608695652173913</v>
      </c>
      <c r="G80" s="134">
        <f>G79+G78</f>
        <v>0</v>
      </c>
      <c r="H80" s="134">
        <f t="shared" ref="H80:Z80" si="3">H79+H78</f>
        <v>0</v>
      </c>
      <c r="I80" s="134">
        <f t="shared" si="3"/>
        <v>0</v>
      </c>
      <c r="J80" s="134">
        <f t="shared" si="3"/>
        <v>0</v>
      </c>
      <c r="K80" s="134">
        <f t="shared" si="3"/>
        <v>0</v>
      </c>
      <c r="L80" s="134">
        <f t="shared" si="3"/>
        <v>0</v>
      </c>
      <c r="M80" s="134">
        <f t="shared" si="3"/>
        <v>2</v>
      </c>
      <c r="N80" s="134">
        <f t="shared" si="3"/>
        <v>0</v>
      </c>
      <c r="O80" s="134">
        <f t="shared" si="3"/>
        <v>2</v>
      </c>
      <c r="P80" s="134">
        <f t="shared" si="3"/>
        <v>1</v>
      </c>
      <c r="Q80" s="134">
        <f t="shared" si="3"/>
        <v>1</v>
      </c>
      <c r="R80" s="134">
        <f t="shared" si="3"/>
        <v>0</v>
      </c>
      <c r="S80" s="134">
        <f t="shared" si="3"/>
        <v>0</v>
      </c>
      <c r="T80" s="134">
        <f t="shared" si="3"/>
        <v>0</v>
      </c>
      <c r="U80" s="134">
        <f t="shared" si="3"/>
        <v>0</v>
      </c>
      <c r="V80" s="134">
        <f t="shared" si="3"/>
        <v>0</v>
      </c>
      <c r="W80" s="134">
        <f t="shared" si="3"/>
        <v>0</v>
      </c>
      <c r="X80" s="134">
        <f t="shared" si="3"/>
        <v>0</v>
      </c>
      <c r="Y80" s="134">
        <f t="shared" si="3"/>
        <v>0</v>
      </c>
      <c r="Z80" s="134">
        <f t="shared" si="3"/>
        <v>0</v>
      </c>
    </row>
    <row r="81" spans="1:27" ht="15.6" x14ac:dyDescent="0.3">
      <c r="A81" s="22" t="s">
        <v>74</v>
      </c>
      <c r="B81" s="20">
        <f>100%-B80</f>
        <v>0.85268717813284034</v>
      </c>
      <c r="C81" s="20">
        <f t="shared" ref="C81:E81" si="4">100%-C80</f>
        <v>0.85354327565991972</v>
      </c>
      <c r="D81" s="20">
        <f t="shared" si="4"/>
        <v>0.86548388195586845</v>
      </c>
      <c r="E81" s="20">
        <f t="shared" si="4"/>
        <v>0.84342970825715258</v>
      </c>
      <c r="F81" s="20">
        <f>100%-F80</f>
        <v>0.73913043478260865</v>
      </c>
      <c r="G81" s="135"/>
      <c r="H81" s="109"/>
      <c r="I81" s="109"/>
      <c r="J81" s="109"/>
      <c r="K81" s="109"/>
      <c r="L81" s="109"/>
      <c r="M81" s="109"/>
      <c r="N81" s="109"/>
      <c r="O81" s="109"/>
      <c r="P81" s="109"/>
      <c r="Q81" s="109"/>
      <c r="R81" s="109"/>
      <c r="S81" s="109"/>
      <c r="T81" s="109"/>
      <c r="U81" s="109"/>
      <c r="V81" s="109"/>
      <c r="W81" s="109"/>
      <c r="X81" s="109"/>
      <c r="Y81" s="109"/>
      <c r="Z81" s="109"/>
    </row>
    <row r="82" spans="1:27" s="21" customFormat="1" ht="15.6" x14ac:dyDescent="0.3">
      <c r="A82" s="111" t="s">
        <v>187</v>
      </c>
      <c r="B82" s="112">
        <f>((S142*$S$119)/$E$119)+((Z142*$Z$119)/$E$119)</f>
        <v>0.10143678859104714</v>
      </c>
      <c r="C82" s="112">
        <f>((T142*$T$119)/$F$119)+((AA142*$AA$119)/$F$119)</f>
        <v>9.803016460011707E-2</v>
      </c>
      <c r="D82" s="112">
        <f>((U142*$U$119)/$G$119)+((AB142*$AB$119)/$G$119)</f>
        <v>8.5070927580794889E-2</v>
      </c>
      <c r="E82" s="112">
        <f>((P142*$P$119)/$B$119)+((W142*$W$119)/$B$119)</f>
        <v>0.1037579305883814</v>
      </c>
      <c r="F82" s="5">
        <f>($B$39/$B$28)</f>
        <v>0.21739130434782608</v>
      </c>
      <c r="G82" s="136" cm="1">
        <f t="array" ref="G82">SUMPRODUCT((Table1[[Gender]:[Gender]]=Metadata!$A$3)*(Table1[[National Curriculum Year]:[National Curriculum Year]]=Metadata!$C3))</f>
        <v>0</v>
      </c>
      <c r="H82" s="136" cm="1">
        <f t="array" ref="H82">SUMPRODUCT((Table1[[Gender]:[Gender]]=Metadata!$A$3)*(Table1[[National Curriculum Year]:[National Curriculum Year]]=Metadata!$C4))</f>
        <v>0</v>
      </c>
      <c r="I82" s="136" cm="1">
        <f t="array" ref="I82">SUMPRODUCT((Table1[[Gender]:[Gender]]=Metadata!$A$3)*(Table1[[National Curriculum Year]:[National Curriculum Year]]=Metadata!$C5))</f>
        <v>0</v>
      </c>
      <c r="J82" s="136" cm="1">
        <f t="array" ref="J82">SUMPRODUCT((Table1[[Gender]:[Gender]]=Metadata!$A$3)*(Table1[[National Curriculum Year]:[National Curriculum Year]]=Metadata!$C6))</f>
        <v>0</v>
      </c>
      <c r="K82" s="136" cm="1">
        <f t="array" ref="K82">SUMPRODUCT((Table1[[Gender]:[Gender]]=Metadata!$A$3)*(Table1[[National Curriculum Year]:[National Curriculum Year]]=Metadata!$C7))</f>
        <v>0</v>
      </c>
      <c r="L82" s="136" cm="1">
        <f t="array" ref="L82">SUMPRODUCT((Table1[[Gender]:[Gender]]=Metadata!$A$3)*(Table1[[National Curriculum Year]:[National Curriculum Year]]=Metadata!$C8))</f>
        <v>0</v>
      </c>
      <c r="M82" s="136" cm="1">
        <f t="array" ref="M82">SUMPRODUCT((Table1[[Gender]:[Gender]]=Metadata!$A$3)*(Table1[[National Curriculum Year]:[National Curriculum Year]]=Metadata!$C9))</f>
        <v>2</v>
      </c>
      <c r="N82" s="136" cm="1">
        <f t="array" ref="N82">SUMPRODUCT((Table1[[Gender]:[Gender]]=Metadata!$A$3)*(Table1[[National Curriculum Year]:[National Curriculum Year]]=Metadata!$C10))</f>
        <v>0</v>
      </c>
      <c r="O82" s="136" cm="1">
        <f t="array" ref="O82">SUMPRODUCT((Table1[[Gender]:[Gender]]=Metadata!$A$3)*(Table1[[National Curriculum Year]:[National Curriculum Year]]=Metadata!$C11))</f>
        <v>1</v>
      </c>
      <c r="P82" s="136" cm="1">
        <f t="array" ref="P82">SUMPRODUCT((Table1[[Gender]:[Gender]]=Metadata!$A$3)*(Table1[[National Curriculum Year]:[National Curriculum Year]]=Metadata!$C12))</f>
        <v>1</v>
      </c>
      <c r="Q82" s="136" cm="1">
        <f t="array" ref="Q82">SUMPRODUCT((Table1[[Gender]:[Gender]]=Metadata!$A$3)*(Table1[[National Curriculum Year]:[National Curriculum Year]]=Metadata!$C13))</f>
        <v>1</v>
      </c>
      <c r="R82" s="136" cm="1">
        <f t="array" ref="R82">SUMPRODUCT((Table1[[Gender]:[Gender]]=Metadata!$A$3)*(Table1[[National Curriculum Year]:[National Curriculum Year]]=Metadata!$C14))</f>
        <v>0</v>
      </c>
      <c r="S82" s="136" cm="1">
        <f t="array" ref="S82">SUMPRODUCT((Table1[[Gender]:[Gender]]=Metadata!$A$3)*(Table1[[National Curriculum Year]:[National Curriculum Year]]=Metadata!$C15))</f>
        <v>0</v>
      </c>
      <c r="T82" s="136" cm="1">
        <f t="array" ref="T82">SUMPRODUCT((Table1[[Gender]:[Gender]]=Metadata!$A$3)*(Table1[[National Curriculum Year]:[National Curriculum Year]]=Metadata!$C16))</f>
        <v>0</v>
      </c>
      <c r="U82" s="136" cm="1">
        <f t="array" ref="U82">SUMPRODUCT((Table1[[Gender]:[Gender]]=Metadata!$A$3)*(Table1[[National Curriculum Year]:[National Curriculum Year]]=Metadata!$C17))</f>
        <v>0</v>
      </c>
      <c r="V82" s="136" cm="1">
        <f t="array" ref="V82">SUMPRODUCT((Table1[[Gender]:[Gender]]=Metadata!$A$3)*(Table1[[National Curriculum Year]:[National Curriculum Year]]=Metadata!$C18))</f>
        <v>0</v>
      </c>
      <c r="W82" s="136" cm="1">
        <f t="array" ref="W82">SUMPRODUCT((Table1[[Gender]:[Gender]]=Metadata!$A$3)*(Table1[[National Curriculum Year]:[National Curriculum Year]]=Metadata!$C19))</f>
        <v>0</v>
      </c>
      <c r="X82" s="136" cm="1">
        <f t="array" ref="X82">SUMPRODUCT((Table1[[Gender]:[Gender]]=Metadata!$A$3)*(Table1[[National Curriculum Year]:[National Curriculum Year]]=Metadata!$C20))</f>
        <v>0</v>
      </c>
      <c r="Y82" s="136" cm="1">
        <f t="array" ref="Y82">SUMPRODUCT((Table1[[Gender]:[Gender]]=Metadata!$A$3)*(Table1[[National Curriculum Year]:[National Curriculum Year]]=Metadata!$C21))</f>
        <v>0</v>
      </c>
      <c r="Z82" s="136" cm="1">
        <f t="array" ref="Z82">SUMPRODUCT((Table1[[Gender]:[Gender]]=Metadata!$A$3)*(Table1[[National Curriculum Year]:[National Curriculum Year]]=Metadata!$C22))</f>
        <v>0</v>
      </c>
    </row>
    <row r="83" spans="1:27" s="21" customFormat="1" ht="15.6" x14ac:dyDescent="0.3">
      <c r="A83" s="111" t="s">
        <v>66</v>
      </c>
      <c r="B83" s="112">
        <f>((S143*$S$119)/$E$119)+((Z143*$Z$119)/$E$119)</f>
        <v>4.5876033276112504E-2</v>
      </c>
      <c r="C83" s="112">
        <f>((T143*$T$119)/$F$119)+((AA143*$AA$119)/$F$119)</f>
        <v>4.8426559739963237E-2</v>
      </c>
      <c r="D83" s="112">
        <f>((U143*$U$119)/$G$119)+((AB143*$AB$119)/$G$119)</f>
        <v>4.9445190463336695E-2</v>
      </c>
      <c r="E83" s="112">
        <f>((P143*$P$119)/$B$119)+((W143*$W$119)/$B$119)</f>
        <v>5.2812361154465998E-2</v>
      </c>
      <c r="F83" s="5">
        <f>($B$40/$B$28)</f>
        <v>4.3478260869565216E-2</v>
      </c>
      <c r="G83" s="136" cm="1">
        <f t="array" ref="G83">SUMPRODUCT((Table1[[Gender]:[Gender]]=Metadata!$A$4)*(Table1[[National Curriculum Year]:[National Curriculum Year]]=Metadata!$C3))</f>
        <v>0</v>
      </c>
      <c r="H83" s="136" cm="1">
        <f t="array" ref="H83">SUMPRODUCT((Table1[[Gender]:[Gender]]=Metadata!$A$4)*(Table1[[National Curriculum Year]:[National Curriculum Year]]=Metadata!$C4))</f>
        <v>0</v>
      </c>
      <c r="I83" s="136" cm="1">
        <f t="array" ref="I83">SUMPRODUCT((Table1[[Gender]:[Gender]]=Metadata!$A$4)*(Table1[[National Curriculum Year]:[National Curriculum Year]]=Metadata!$C5))</f>
        <v>0</v>
      </c>
      <c r="J83" s="136" cm="1">
        <f t="array" ref="J83">SUMPRODUCT((Table1[[Gender]:[Gender]]=Metadata!$A$4)*(Table1[[National Curriculum Year]:[National Curriculum Year]]=Metadata!$C6))</f>
        <v>0</v>
      </c>
      <c r="K83" s="136" cm="1">
        <f t="array" ref="K83">SUMPRODUCT((Table1[[Gender]:[Gender]]=Metadata!$A$4)*(Table1[[National Curriculum Year]:[National Curriculum Year]]=Metadata!$C7))</f>
        <v>0</v>
      </c>
      <c r="L83" s="136" cm="1">
        <f t="array" ref="L83">SUMPRODUCT((Table1[[Gender]:[Gender]]=Metadata!$A$4)*(Table1[[National Curriculum Year]:[National Curriculum Year]]=Metadata!$C8))</f>
        <v>0</v>
      </c>
      <c r="M83" s="136" cm="1">
        <f t="array" ref="M83">SUMPRODUCT((Table1[[Gender]:[Gender]]=Metadata!$A$4)*(Table1[[National Curriculum Year]:[National Curriculum Year]]=Metadata!$C9))</f>
        <v>0</v>
      </c>
      <c r="N83" s="136" cm="1">
        <f t="array" ref="N83">SUMPRODUCT((Table1[[Gender]:[Gender]]=Metadata!$A$4)*(Table1[[National Curriculum Year]:[National Curriculum Year]]=Metadata!$C10))</f>
        <v>0</v>
      </c>
      <c r="O83" s="136" cm="1">
        <f t="array" ref="O83">SUMPRODUCT((Table1[[Gender]:[Gender]]=Metadata!$A$4)*(Table1[[National Curriculum Year]:[National Curriculum Year]]=Metadata!$C11))</f>
        <v>1</v>
      </c>
      <c r="P83" s="136" cm="1">
        <f t="array" ref="P83">SUMPRODUCT((Table1[[Gender]:[Gender]]=Metadata!$A$4)*(Table1[[National Curriculum Year]:[National Curriculum Year]]=Metadata!$C12))</f>
        <v>0</v>
      </c>
      <c r="Q83" s="136" cm="1">
        <f t="array" ref="Q83">SUMPRODUCT((Table1[[Gender]:[Gender]]=Metadata!$A$4)*(Table1[[National Curriculum Year]:[National Curriculum Year]]=Metadata!$C13))</f>
        <v>0</v>
      </c>
      <c r="R83" s="136" cm="1">
        <f t="array" ref="R83">SUMPRODUCT((Table1[[Gender]:[Gender]]=Metadata!$A$4)*(Table1[[National Curriculum Year]:[National Curriculum Year]]=Metadata!$C14))</f>
        <v>0</v>
      </c>
      <c r="S83" s="136" cm="1">
        <f t="array" ref="S83">SUMPRODUCT((Table1[[Gender]:[Gender]]=Metadata!$A$4)*(Table1[[National Curriculum Year]:[National Curriculum Year]]=Metadata!$C15))</f>
        <v>0</v>
      </c>
      <c r="T83" s="136" cm="1">
        <f t="array" ref="T83">SUMPRODUCT((Table1[[Gender]:[Gender]]=Metadata!$A$4)*(Table1[[National Curriculum Year]:[National Curriculum Year]]=Metadata!$C16))</f>
        <v>0</v>
      </c>
      <c r="U83" s="136" cm="1">
        <f t="array" ref="U83">SUMPRODUCT((Table1[[Gender]:[Gender]]=Metadata!$A$4)*(Table1[[National Curriculum Year]:[National Curriculum Year]]=Metadata!$C17))</f>
        <v>0</v>
      </c>
      <c r="V83" s="136" cm="1">
        <f t="array" ref="V83">SUMPRODUCT((Table1[[Gender]:[Gender]]=Metadata!$A$4)*(Table1[[National Curriculum Year]:[National Curriculum Year]]=Metadata!$C18))</f>
        <v>0</v>
      </c>
      <c r="W83" s="136" cm="1">
        <f t="array" ref="W83">SUMPRODUCT((Table1[[Gender]:[Gender]]=Metadata!$A$4)*(Table1[[National Curriculum Year]:[National Curriculum Year]]=Metadata!$C19))</f>
        <v>0</v>
      </c>
      <c r="X83" s="136" cm="1">
        <f t="array" ref="X83">SUMPRODUCT((Table1[[Gender]:[Gender]]=Metadata!$A$4)*(Table1[[National Curriculum Year]:[National Curriculum Year]]=Metadata!$C20))</f>
        <v>0</v>
      </c>
      <c r="Y83" s="136" cm="1">
        <f t="array" ref="Y83">SUMPRODUCT((Table1[[Gender]:[Gender]]=Metadata!$A$4)*(Table1[[National Curriculum Year]:[National Curriculum Year]]=Metadata!$C21))</f>
        <v>0</v>
      </c>
      <c r="Z83" s="137" cm="1">
        <f t="array" ref="Z83">SUMPRODUCT((Table1[[Gender]:[Gender]]=Metadata!$A$4)*(Table1[[National Curriculum Year]:[National Curriculum Year]]=Metadata!$C22))</f>
        <v>0</v>
      </c>
      <c r="AA83" s="113"/>
    </row>
    <row r="84" spans="1:27" s="21" customFormat="1" ht="15.6" x14ac:dyDescent="0.3">
      <c r="A84" s="111" t="s">
        <v>175</v>
      </c>
      <c r="B84" s="34">
        <f>((S146*$S$119)+(Z146*$Z$119))/($S$119+$Z$119)</f>
        <v>0.3213542488347077</v>
      </c>
      <c r="C84" s="34">
        <f t="shared" ref="C84" si="5">((T146*T119)+(AA146*AA119))/(T119+AA119)</f>
        <v>0.1841010377611435</v>
      </c>
      <c r="D84" s="34">
        <f>((U146*U119)+(AB146*AB119))/(U119+AB119)</f>
        <v>0.12112706704998372</v>
      </c>
      <c r="E84" s="34">
        <f>((P146*P119)+(W146*W119))/(P119+W119)</f>
        <v>0.15707000788601266</v>
      </c>
      <c r="F84" s="37">
        <f>B43/$B$38</f>
        <v>0</v>
      </c>
      <c r="G84" s="136" cm="1">
        <f t="array" ref="G84">SUMPRODUCT((Table1[[English as a Second Language]:[English as a Second Language]]=Metadata!$G$3)*(Table1[[National Curriculum Year]:[National Curriculum Year]]=Metadata!$C3))</f>
        <v>0</v>
      </c>
      <c r="H84" s="136" cm="1">
        <f t="array" ref="H84">SUMPRODUCT((Table1[[English as a Second Language]:[English as a Second Language]]=Metadata!$G$3)*(Table1[[National Curriculum Year]:[National Curriculum Year]]=Metadata!$C4))</f>
        <v>0</v>
      </c>
      <c r="I84" s="136" cm="1">
        <f t="array" ref="I84">SUMPRODUCT((Table1[[English as a Second Language]:[English as a Second Language]]=Metadata!$G$3)*(Table1[[National Curriculum Year]:[National Curriculum Year]]=Metadata!$C5))</f>
        <v>0</v>
      </c>
      <c r="J84" s="136" cm="1">
        <f t="array" ref="J84">SUMPRODUCT((Table1[[English as a Second Language]:[English as a Second Language]]=Metadata!$G$3)*(Table1[[National Curriculum Year]:[National Curriculum Year]]=Metadata!$C6))</f>
        <v>0</v>
      </c>
      <c r="K84" s="136" cm="1">
        <f t="array" ref="K84">SUMPRODUCT((Table1[[English as a Second Language]:[English as a Second Language]]=Metadata!$G$3)*(Table1[[National Curriculum Year]:[National Curriculum Year]]=Metadata!$C7))</f>
        <v>0</v>
      </c>
      <c r="L84" s="136" cm="1">
        <f t="array" ref="L84">SUMPRODUCT((Table1[[English as a Second Language]:[English as a Second Language]]=Metadata!$G$3)*(Table1[[National Curriculum Year]:[National Curriculum Year]]=Metadata!$C8))</f>
        <v>0</v>
      </c>
      <c r="M84" s="136" cm="1">
        <f t="array" ref="M84">SUMPRODUCT((Table1[[English as a Second Language]:[English as a Second Language]]=Metadata!$G$3)*(Table1[[National Curriculum Year]:[National Curriculum Year]]=Metadata!$C9))</f>
        <v>0</v>
      </c>
      <c r="N84" s="136" cm="1">
        <f t="array" ref="N84">SUMPRODUCT((Table1[[English as a Second Language]:[English as a Second Language]]=Metadata!$G$3)*(Table1[[National Curriculum Year]:[National Curriculum Year]]=Metadata!$C10))</f>
        <v>0</v>
      </c>
      <c r="O84" s="136" cm="1">
        <f t="array" ref="O84">SUMPRODUCT((Table1[[English as a Second Language]:[English as a Second Language]]=Metadata!$G$3)*(Table1[[National Curriculum Year]:[National Curriculum Year]]=Metadata!$C11))</f>
        <v>0</v>
      </c>
      <c r="P84" s="136" cm="1">
        <f t="array" ref="P84">SUMPRODUCT((Table1[[English as a Second Language]:[English as a Second Language]]=Metadata!$G$3)*(Table1[[National Curriculum Year]:[National Curriculum Year]]=Metadata!$C12))</f>
        <v>0</v>
      </c>
      <c r="Q84" s="136" cm="1">
        <f t="array" ref="Q84">SUMPRODUCT((Table1[[English as a Second Language]:[English as a Second Language]]=Metadata!$G$3)*(Table1[[National Curriculum Year]:[National Curriculum Year]]=Metadata!$C13))</f>
        <v>0</v>
      </c>
      <c r="R84" s="136" cm="1">
        <f t="array" ref="R84">SUMPRODUCT((Table1[[English as a Second Language]:[English as a Second Language]]=Metadata!$G$3)*(Table1[[National Curriculum Year]:[National Curriculum Year]]=Metadata!$C14))</f>
        <v>0</v>
      </c>
      <c r="S84" s="136" cm="1">
        <f t="array" ref="S84">SUMPRODUCT((Table1[[English as a Second Language]:[English as a Second Language]]=Metadata!$G$3)*(Table1[[National Curriculum Year]:[National Curriculum Year]]=Metadata!$C15))</f>
        <v>0</v>
      </c>
      <c r="T84" s="136" cm="1">
        <f t="array" ref="T84">SUMPRODUCT((Table1[[English as a Second Language]:[English as a Second Language]]=Metadata!$G$3)*(Table1[[National Curriculum Year]:[National Curriculum Year]]=Metadata!$C16))</f>
        <v>0</v>
      </c>
      <c r="U84" s="136" cm="1">
        <f t="array" ref="U84">SUMPRODUCT((Table1[[English as a Second Language]:[English as a Second Language]]=Metadata!$G$3)*(Table1[[National Curriculum Year]:[National Curriculum Year]]=Metadata!$C17))</f>
        <v>0</v>
      </c>
      <c r="V84" s="136" cm="1">
        <f t="array" ref="V84">SUMPRODUCT((Table1[[English as a Second Language]:[English as a Second Language]]=Metadata!$G$3)*(Table1[[National Curriculum Year]:[National Curriculum Year]]=Metadata!$C18))</f>
        <v>0</v>
      </c>
      <c r="W84" s="136" cm="1">
        <f t="array" ref="W84">SUMPRODUCT((Table1[[English as a Second Language]:[English as a Second Language]]=Metadata!$G$3)*(Table1[[National Curriculum Year]:[National Curriculum Year]]=Metadata!$C19))</f>
        <v>0</v>
      </c>
      <c r="X84" s="136" cm="1">
        <f t="array" ref="X84">SUMPRODUCT((Table1[[English as a Second Language]:[English as a Second Language]]=Metadata!$G$3)*(Table1[[National Curriculum Year]:[National Curriculum Year]]=Metadata!$C20))</f>
        <v>0</v>
      </c>
      <c r="Y84" s="136" cm="1">
        <f t="array" ref="Y84">SUMPRODUCT((Table1[[English as a Second Language]:[English as a Second Language]]=Metadata!$G$3)*(Table1[[National Curriculum Year]:[National Curriculum Year]]=Metadata!$C21))</f>
        <v>0</v>
      </c>
      <c r="Z84" s="136" cm="1">
        <f t="array" ref="Z84">SUMPRODUCT((Table1[[English as a Second Language]:[English as a Second Language]]=Metadata!$G$3)*(Table1[[National Curriculum Year]:[National Curriculum Year]]=Metadata!$C22))</f>
        <v>0</v>
      </c>
    </row>
    <row r="85" spans="1:27" s="21" customFormat="1" ht="15.6" x14ac:dyDescent="0.3">
      <c r="A85" s="111" t="s">
        <v>186</v>
      </c>
      <c r="B85" s="34">
        <f>((S145*S119)+(Z145*Z119))/(S119+Z119)</f>
        <v>0.67274256005736821</v>
      </c>
      <c r="C85" s="34">
        <f>((T145*T119)+(AA145*AA119))/(T119+AA119)</f>
        <v>0.81389896223885649</v>
      </c>
      <c r="D85" s="34">
        <f>((U145*U119)+(AB145*AB119))/(U119+AB119)</f>
        <v>0.87343646647500817</v>
      </c>
      <c r="E85" s="34">
        <f>((P145*P119)+(W145*W119))/(P119+W119)</f>
        <v>0.83969749408549055</v>
      </c>
      <c r="F85" s="37">
        <f>B44/B38</f>
        <v>1</v>
      </c>
      <c r="G85" s="136" cm="1">
        <f t="array" ref="G85">SUMPRODUCT((Table1[[English as a Second Language]:[English as a Second Language]]=Metadata!$G$4)*(Table1[[National Curriculum Year]:[National Curriculum Year]]=Metadata!$C3))</f>
        <v>0</v>
      </c>
      <c r="H85" s="136" cm="1">
        <f t="array" ref="H85">SUMPRODUCT((Table1[[English as a Second Language]:[English as a Second Language]]=Metadata!$G$4)*(Table1[[National Curriculum Year]:[National Curriculum Year]]=Metadata!$C4))</f>
        <v>0</v>
      </c>
      <c r="I85" s="136" cm="1">
        <f t="array" ref="I85">SUMPRODUCT((Table1[[English as a Second Language]:[English as a Second Language]]=Metadata!$G$4)*(Table1[[National Curriculum Year]:[National Curriculum Year]]=Metadata!$C5))</f>
        <v>0</v>
      </c>
      <c r="J85" s="136" cm="1">
        <f t="array" ref="J85">SUMPRODUCT((Table1[[English as a Second Language]:[English as a Second Language]]=Metadata!$G$4)*(Table1[[National Curriculum Year]:[National Curriculum Year]]=Metadata!$C6))</f>
        <v>0</v>
      </c>
      <c r="K85" s="136" cm="1">
        <f t="array" ref="K85">SUMPRODUCT((Table1[[English as a Second Language]:[English as a Second Language]]=Metadata!$G$4)*(Table1[[National Curriculum Year]:[National Curriculum Year]]=Metadata!$C7))</f>
        <v>0</v>
      </c>
      <c r="L85" s="136" cm="1">
        <f t="array" ref="L85">SUMPRODUCT((Table1[[English as a Second Language]:[English as a Second Language]]=Metadata!$G$4)*(Table1[[National Curriculum Year]:[National Curriculum Year]]=Metadata!$C8))</f>
        <v>0</v>
      </c>
      <c r="M85" s="136" cm="1">
        <f t="array" ref="M85">SUMPRODUCT((Table1[[English as a Second Language]:[English as a Second Language]]=Metadata!$G$4)*(Table1[[National Curriculum Year]:[National Curriculum Year]]=Metadata!$C9))</f>
        <v>2</v>
      </c>
      <c r="N85" s="136" cm="1">
        <f t="array" ref="N85">SUMPRODUCT((Table1[[English as a Second Language]:[English as a Second Language]]=Metadata!$G$4)*(Table1[[National Curriculum Year]:[National Curriculum Year]]=Metadata!$C10))</f>
        <v>0</v>
      </c>
      <c r="O85" s="136" cm="1">
        <f t="array" ref="O85">SUMPRODUCT((Table1[[English as a Second Language]:[English as a Second Language]]=Metadata!$G$4)*(Table1[[National Curriculum Year]:[National Curriculum Year]]=Metadata!$C11))</f>
        <v>2</v>
      </c>
      <c r="P85" s="136" cm="1">
        <f t="array" ref="P85">SUMPRODUCT((Table1[[English as a Second Language]:[English as a Second Language]]=Metadata!$G$4)*(Table1[[National Curriculum Year]:[National Curriculum Year]]=Metadata!$C12))</f>
        <v>1</v>
      </c>
      <c r="Q85" s="136" cm="1">
        <f t="array" ref="Q85">SUMPRODUCT((Table1[[English as a Second Language]:[English as a Second Language]]=Metadata!$G$4)*(Table1[[National Curriculum Year]:[National Curriculum Year]]=Metadata!$C13))</f>
        <v>1</v>
      </c>
      <c r="R85" s="136" cm="1">
        <f t="array" ref="R85">SUMPRODUCT((Table1[[English as a Second Language]:[English as a Second Language]]=Metadata!$G$4)*(Table1[[National Curriculum Year]:[National Curriculum Year]]=Metadata!$C14))</f>
        <v>0</v>
      </c>
      <c r="S85" s="136" cm="1">
        <f t="array" ref="S85">SUMPRODUCT((Table1[[English as a Second Language]:[English as a Second Language]]=Metadata!$G$4)*(Table1[[National Curriculum Year]:[National Curriculum Year]]=Metadata!$C15))</f>
        <v>0</v>
      </c>
      <c r="T85" s="136" cm="1">
        <f t="array" ref="T85">SUMPRODUCT((Table1[[English as a Second Language]:[English as a Second Language]]=Metadata!$G$4)*(Table1[[National Curriculum Year]:[National Curriculum Year]]=Metadata!$C16))</f>
        <v>0</v>
      </c>
      <c r="U85" s="136" cm="1">
        <f t="array" ref="U85">SUMPRODUCT((Table1[[English as a Second Language]:[English as a Second Language]]=Metadata!$G$4)*(Table1[[National Curriculum Year]:[National Curriculum Year]]=Metadata!$C17))</f>
        <v>0</v>
      </c>
      <c r="V85" s="136" cm="1">
        <f t="array" ref="V85">SUMPRODUCT((Table1[[English as a Second Language]:[English as a Second Language]]=Metadata!$G$4)*(Table1[[National Curriculum Year]:[National Curriculum Year]]=Metadata!$C18))</f>
        <v>0</v>
      </c>
      <c r="W85" s="136" cm="1">
        <f t="array" ref="W85">SUMPRODUCT((Table1[[English as a Second Language]:[English as a Second Language]]=Metadata!$G$4)*(Table1[[National Curriculum Year]:[National Curriculum Year]]=Metadata!$C19))</f>
        <v>0</v>
      </c>
      <c r="X85" s="136" cm="1">
        <f t="array" ref="X85">SUMPRODUCT((Table1[[English as a Second Language]:[English as a Second Language]]=Metadata!$G$4)*(Table1[[National Curriculum Year]:[National Curriculum Year]]=Metadata!$C20))</f>
        <v>0</v>
      </c>
      <c r="Y85" s="136" cm="1">
        <f t="array" ref="Y85">SUMPRODUCT((Table1[[English as a Second Language]:[English as a Second Language]]=Metadata!$G$4)*(Table1[[National Curriculum Year]:[National Curriculum Year]]=Metadata!$C21))</f>
        <v>0</v>
      </c>
      <c r="Z85" s="136" cm="1">
        <f t="array" ref="Z85">SUMPRODUCT((Table1[[English as a Second Language]:[English as a Second Language]]=Metadata!$G$4)*(Table1[[National Curriculum Year]:[National Curriculum Year]]=Metadata!$C22))</f>
        <v>0</v>
      </c>
    </row>
    <row r="86" spans="1:27" s="21" customFormat="1" ht="15.6" x14ac:dyDescent="0.3">
      <c r="A86" s="111" t="s">
        <v>75</v>
      </c>
      <c r="B86" s="112">
        <f>B94+B98+B100+B102</f>
        <v>8.2646109716744354E-2</v>
      </c>
      <c r="C86" s="112">
        <f t="shared" ref="C86:E86" si="6">C94+C98+C100+C102</f>
        <v>0.2829558391096616</v>
      </c>
      <c r="D86" s="112">
        <f t="shared" si="6"/>
        <v>0.39929096275426496</v>
      </c>
      <c r="E86" s="112">
        <f t="shared" si="6"/>
        <v>0.33392669836384381</v>
      </c>
      <c r="F86" s="37">
        <f t="shared" ref="F86:F104" si="7">B52/$B$38</f>
        <v>1</v>
      </c>
      <c r="G86" s="136" cm="1">
        <f t="array" ref="G86">SUMPRODUCT((Table1[[SEN Broad Area of Need]:[SEN Broad Area of Need]]=Metadata!$E3)*(Table1[[National Curriculum Year]:[National Curriculum Year]]=Metadata!$C$3))</f>
        <v>0</v>
      </c>
      <c r="H86" s="136" cm="1">
        <f t="array" ref="H86">SUMPRODUCT((Table1[[SEN Broad Area of Need]:[SEN Broad Area of Need]]=Metadata!$E3)*(Table1[[National Curriculum Year]:[National Curriculum Year]]=Metadata!$C$4))</f>
        <v>0</v>
      </c>
      <c r="I86" s="136" cm="1">
        <f t="array" ref="I86">SUMPRODUCT((Table1[[SEN Broad Area of Need]:[SEN Broad Area of Need]]=Metadata!$E3)*(Table1[[National Curriculum Year]:[National Curriculum Year]]=Metadata!$C$5))</f>
        <v>0</v>
      </c>
      <c r="J86" s="136" cm="1">
        <f t="array" ref="J86">SUMPRODUCT((Table1[[SEN Broad Area of Need]:[SEN Broad Area of Need]]=Metadata!$E3)*(Table1[[National Curriculum Year]:[National Curriculum Year]]=Metadata!$C$6))</f>
        <v>0</v>
      </c>
      <c r="K86" s="136" cm="1">
        <f t="array" ref="K86">SUMPRODUCT((Table1[[SEN Broad Area of Need]:[SEN Broad Area of Need]]=Metadata!$E3)*(Table1[[National Curriculum Year]:[National Curriculum Year]]=Metadata!$C$7))</f>
        <v>0</v>
      </c>
      <c r="L86" s="136" cm="1">
        <f t="array" ref="L86">SUMPRODUCT((Table1[[SEN Broad Area of Need]:[SEN Broad Area of Need]]=Metadata!$E3)*(Table1[[National Curriculum Year]:[National Curriculum Year]]=Metadata!$C$8))</f>
        <v>0</v>
      </c>
      <c r="M86" s="136" cm="1">
        <f t="array" ref="M86">SUMPRODUCT((Table1[[SEN Broad Area of Need]:[SEN Broad Area of Need]]=Metadata!$E3)*(Table1[[National Curriculum Year]:[National Curriculum Year]]=Metadata!$C$9))</f>
        <v>2</v>
      </c>
      <c r="N86" s="136" cm="1">
        <f t="array" ref="N86">SUMPRODUCT((Table1[[SEN Broad Area of Need]:[SEN Broad Area of Need]]=Metadata!$E3)*(Table1[[National Curriculum Year]:[National Curriculum Year]]=Metadata!$C$10))</f>
        <v>0</v>
      </c>
      <c r="O86" s="136" cm="1">
        <f t="array" ref="O86">SUMPRODUCT((Table1[[SEN Broad Area of Need]:[SEN Broad Area of Need]]=Metadata!$E3)*(Table1[[National Curriculum Year]:[National Curriculum Year]]=Metadata!$C$11))</f>
        <v>2</v>
      </c>
      <c r="P86" s="136" cm="1">
        <f t="array" ref="P86">SUMPRODUCT((Table1[[SEN Broad Area of Need]:[SEN Broad Area of Need]]=Metadata!$E3)*(Table1[[National Curriculum Year]:[National Curriculum Year]]=Metadata!$C$12))</f>
        <v>1</v>
      </c>
      <c r="Q86" s="136" cm="1">
        <f t="array" ref="Q86">SUMPRODUCT((Table1[[SEN Broad Area of Need]:[SEN Broad Area of Need]]=Metadata!$E3)*(Table1[[National Curriculum Year]:[National Curriculum Year]]=Metadata!$C$13))</f>
        <v>1</v>
      </c>
      <c r="R86" s="136" cm="1">
        <f t="array" ref="R86">SUMPRODUCT((Table1[[SEN Broad Area of Need]:[SEN Broad Area of Need]]=Metadata!$E3)*(Table1[[National Curriculum Year]:[National Curriculum Year]]=Metadata!$C$14))</f>
        <v>0</v>
      </c>
      <c r="S86" s="136" cm="1">
        <f t="array" ref="S86">SUMPRODUCT((Table1[[SEN Broad Area of Need]:[SEN Broad Area of Need]]=Metadata!$E3)*(Table1[[National Curriculum Year]:[National Curriculum Year]]=Metadata!$C$15))</f>
        <v>0</v>
      </c>
      <c r="T86" s="136" cm="1">
        <f t="array" ref="T86">SUMPRODUCT((Table1[[SEN Broad Area of Need]:[SEN Broad Area of Need]]=Metadata!$E3)*(Table1[[National Curriculum Year]:[National Curriculum Year]]=Metadata!$C$16))</f>
        <v>0</v>
      </c>
      <c r="U86" s="136" cm="1">
        <f t="array" ref="U86">SUMPRODUCT((Table1[[SEN Broad Area of Need]:[SEN Broad Area of Need]]=Metadata!$E3)*(Table1[[National Curriculum Year]:[National Curriculum Year]]=Metadata!$C$17))</f>
        <v>0</v>
      </c>
      <c r="V86" s="136" cm="1">
        <f t="array" ref="V86">SUMPRODUCT((Table1[[SEN Broad Area of Need]:[SEN Broad Area of Need]]=Metadata!$E3)*(Table1[[National Curriculum Year]:[National Curriculum Year]]=Metadata!$C$18))</f>
        <v>0</v>
      </c>
      <c r="W86" s="136" cm="1">
        <f t="array" ref="W86">SUMPRODUCT((Table1[[SEN Broad Area of Need]:[SEN Broad Area of Need]]=Metadata!$E3)*(Table1[[National Curriculum Year]:[National Curriculum Year]]=Metadata!$C$19))</f>
        <v>0</v>
      </c>
      <c r="X86" s="136" cm="1">
        <f t="array" ref="X86">SUMPRODUCT((Table1[[SEN Broad Area of Need]:[SEN Broad Area of Need]]=Metadata!$E3)*(Table1[[National Curriculum Year]:[National Curriculum Year]]=Metadata!$C$20))</f>
        <v>0</v>
      </c>
      <c r="Y86" s="136" cm="1">
        <f t="array" ref="Y86">SUMPRODUCT((Table1[[SEN Broad Area of Need]:[SEN Broad Area of Need]]=Metadata!$E3)*(Table1[[National Curriculum Year]:[National Curriculum Year]]=Metadata!$C$21))</f>
        <v>0</v>
      </c>
      <c r="Z86" s="136" cm="1">
        <f t="array" ref="Z86">SUMPRODUCT((Table1[[SEN Broad Area of Need]:[SEN Broad Area of Need]]=Metadata!$E3)*(Table1[[National Curriculum Year]:[National Curriculum Year]]=Metadata!$C$22))</f>
        <v>0</v>
      </c>
    </row>
    <row r="87" spans="1:27" s="21" customFormat="1" ht="15.6" x14ac:dyDescent="0.3">
      <c r="A87" s="111" t="s">
        <v>38</v>
      </c>
      <c r="B87" s="112">
        <f>B101</f>
        <v>5.5396199354607385E-2</v>
      </c>
      <c r="C87" s="112">
        <f t="shared" ref="C87:E87" si="8">C101</f>
        <v>0.16584398858946239</v>
      </c>
      <c r="D87" s="112">
        <f t="shared" si="8"/>
        <v>0.21538602311393326</v>
      </c>
      <c r="E87" s="112">
        <f t="shared" si="8"/>
        <v>0.18412308304813529</v>
      </c>
      <c r="F87" s="37">
        <f t="shared" si="7"/>
        <v>0</v>
      </c>
      <c r="G87" s="136" cm="1">
        <f t="array" ref="G87">SUMPRODUCT((Table1[[SEN Broad Area of Need]:[SEN Broad Area of Need]]=Metadata!$E4)*(Table1[[National Curriculum Year]:[National Curriculum Year]]=Metadata!$C$3))</f>
        <v>0</v>
      </c>
      <c r="H87" s="136" cm="1">
        <f t="array" ref="H87">SUMPRODUCT((Table1[[SEN Broad Area of Need]:[SEN Broad Area of Need]]=Metadata!$E4)*(Table1[[National Curriculum Year]:[National Curriculum Year]]=Metadata!$C$4))</f>
        <v>0</v>
      </c>
      <c r="I87" s="136" cm="1">
        <f t="array" ref="I87">SUMPRODUCT((Table1[[SEN Broad Area of Need]:[SEN Broad Area of Need]]=Metadata!$E4)*(Table1[[National Curriculum Year]:[National Curriculum Year]]=Metadata!$C$5))</f>
        <v>0</v>
      </c>
      <c r="J87" s="136" cm="1">
        <f t="array" ref="J87">SUMPRODUCT((Table1[[SEN Broad Area of Need]:[SEN Broad Area of Need]]=Metadata!$E4)*(Table1[[National Curriculum Year]:[National Curriculum Year]]=Metadata!$C$6))</f>
        <v>0</v>
      </c>
      <c r="K87" s="136" cm="1">
        <f t="array" ref="K87">SUMPRODUCT((Table1[[SEN Broad Area of Need]:[SEN Broad Area of Need]]=Metadata!$E4)*(Table1[[National Curriculum Year]:[National Curriculum Year]]=Metadata!$C$7))</f>
        <v>0</v>
      </c>
      <c r="L87" s="136" cm="1">
        <f t="array" ref="L87">SUMPRODUCT((Table1[[SEN Broad Area of Need]:[SEN Broad Area of Need]]=Metadata!$E4)*(Table1[[National Curriculum Year]:[National Curriculum Year]]=Metadata!$C$8))</f>
        <v>0</v>
      </c>
      <c r="M87" s="136" cm="1">
        <f t="array" ref="M87">SUMPRODUCT((Table1[[SEN Broad Area of Need]:[SEN Broad Area of Need]]=Metadata!$E4)*(Table1[[National Curriculum Year]:[National Curriculum Year]]=Metadata!$C$9))</f>
        <v>0</v>
      </c>
      <c r="N87" s="136" cm="1">
        <f t="array" ref="N87">SUMPRODUCT((Table1[[SEN Broad Area of Need]:[SEN Broad Area of Need]]=Metadata!$E4)*(Table1[[National Curriculum Year]:[National Curriculum Year]]=Metadata!$C$10))</f>
        <v>0</v>
      </c>
      <c r="O87" s="136" cm="1">
        <f t="array" ref="O87">SUMPRODUCT((Table1[[SEN Broad Area of Need]:[SEN Broad Area of Need]]=Metadata!$E4)*(Table1[[National Curriculum Year]:[National Curriculum Year]]=Metadata!$C$11))</f>
        <v>0</v>
      </c>
      <c r="P87" s="136" cm="1">
        <f t="array" ref="P87">SUMPRODUCT((Table1[[SEN Broad Area of Need]:[SEN Broad Area of Need]]=Metadata!$E4)*(Table1[[National Curriculum Year]:[National Curriculum Year]]=Metadata!$C$12))</f>
        <v>0</v>
      </c>
      <c r="Q87" s="136" cm="1">
        <f t="array" ref="Q87">SUMPRODUCT((Table1[[SEN Broad Area of Need]:[SEN Broad Area of Need]]=Metadata!$E4)*(Table1[[National Curriculum Year]:[National Curriculum Year]]=Metadata!$C$13))</f>
        <v>0</v>
      </c>
      <c r="R87" s="136" cm="1">
        <f t="array" ref="R87">SUMPRODUCT((Table1[[SEN Broad Area of Need]:[SEN Broad Area of Need]]=Metadata!$E4)*(Table1[[National Curriculum Year]:[National Curriculum Year]]=Metadata!$C$14))</f>
        <v>0</v>
      </c>
      <c r="S87" s="136" cm="1">
        <f t="array" ref="S87">SUMPRODUCT((Table1[[SEN Broad Area of Need]:[SEN Broad Area of Need]]=Metadata!$E4)*(Table1[[National Curriculum Year]:[National Curriculum Year]]=Metadata!$C$15))</f>
        <v>0</v>
      </c>
      <c r="T87" s="136" cm="1">
        <f t="array" ref="T87">SUMPRODUCT((Table1[[SEN Broad Area of Need]:[SEN Broad Area of Need]]=Metadata!$E4)*(Table1[[National Curriculum Year]:[National Curriculum Year]]=Metadata!$C$16))</f>
        <v>0</v>
      </c>
      <c r="U87" s="136" cm="1">
        <f t="array" ref="U87">SUMPRODUCT((Table1[[SEN Broad Area of Need]:[SEN Broad Area of Need]]=Metadata!$E4)*(Table1[[National Curriculum Year]:[National Curriculum Year]]=Metadata!$C$17))</f>
        <v>0</v>
      </c>
      <c r="V87" s="136" cm="1">
        <f t="array" ref="V87">SUMPRODUCT((Table1[[SEN Broad Area of Need]:[SEN Broad Area of Need]]=Metadata!$E4)*(Table1[[National Curriculum Year]:[National Curriculum Year]]=Metadata!$C$18))</f>
        <v>0</v>
      </c>
      <c r="W87" s="136" cm="1">
        <f t="array" ref="W87">SUMPRODUCT((Table1[[SEN Broad Area of Need]:[SEN Broad Area of Need]]=Metadata!$E4)*(Table1[[National Curriculum Year]:[National Curriculum Year]]=Metadata!$C$19))</f>
        <v>0</v>
      </c>
      <c r="X87" s="136" cm="1">
        <f t="array" ref="X87">SUMPRODUCT((Table1[[SEN Broad Area of Need]:[SEN Broad Area of Need]]=Metadata!$E4)*(Table1[[National Curriculum Year]:[National Curriculum Year]]=Metadata!$C$20))</f>
        <v>0</v>
      </c>
      <c r="Y87" s="136" cm="1">
        <f t="array" ref="Y87">SUMPRODUCT((Table1[[SEN Broad Area of Need]:[SEN Broad Area of Need]]=Metadata!$E4)*(Table1[[National Curriculum Year]:[National Curriculum Year]]=Metadata!$C$21))</f>
        <v>0</v>
      </c>
      <c r="Z87" s="136" cm="1">
        <f t="array" ref="Z87">SUMPRODUCT((Table1[[SEN Broad Area of Need]:[SEN Broad Area of Need]]=Metadata!$E4)*(Table1[[National Curriculum Year]:[National Curriculum Year]]=Metadata!$C$22))</f>
        <v>0</v>
      </c>
    </row>
    <row r="88" spans="1:27" s="21" customFormat="1" ht="15" customHeight="1" x14ac:dyDescent="0.3">
      <c r="A88" s="111" t="s">
        <v>76</v>
      </c>
      <c r="B88" s="112">
        <f>B92+B103</f>
        <v>0.75206167084976694</v>
      </c>
      <c r="C88" s="112">
        <f t="shared" ref="C88:E88" si="9">C92+C103</f>
        <v>0.4187673161647818</v>
      </c>
      <c r="D88" s="112">
        <f t="shared" si="9"/>
        <v>0.23559315902479716</v>
      </c>
      <c r="E88" s="112">
        <f t="shared" si="9"/>
        <v>0.3505087626616441</v>
      </c>
      <c r="F88" s="37">
        <f t="shared" si="7"/>
        <v>0</v>
      </c>
      <c r="G88" s="136" cm="1">
        <f t="array" ref="G88">SUMPRODUCT((Table1[[SEN Broad Area of Need]:[SEN Broad Area of Need]]=Metadata!$E5)*(Table1[[National Curriculum Year]:[National Curriculum Year]]=Metadata!$C$3))</f>
        <v>0</v>
      </c>
      <c r="H88" s="136" cm="1">
        <f t="array" ref="H88">SUMPRODUCT((Table1[[SEN Broad Area of Need]:[SEN Broad Area of Need]]=Metadata!$E5)*(Table1[[National Curriculum Year]:[National Curriculum Year]]=Metadata!$C$4))</f>
        <v>0</v>
      </c>
      <c r="I88" s="136" cm="1">
        <f t="array" ref="I88">SUMPRODUCT((Table1[[SEN Broad Area of Need]:[SEN Broad Area of Need]]=Metadata!$E5)*(Table1[[National Curriculum Year]:[National Curriculum Year]]=Metadata!$C$5))</f>
        <v>0</v>
      </c>
      <c r="J88" s="136" cm="1">
        <f t="array" ref="J88">SUMPRODUCT((Table1[[SEN Broad Area of Need]:[SEN Broad Area of Need]]=Metadata!$E5)*(Table1[[National Curriculum Year]:[National Curriculum Year]]=Metadata!$C$6))</f>
        <v>0</v>
      </c>
      <c r="K88" s="136" cm="1">
        <f t="array" ref="K88">SUMPRODUCT((Table1[[SEN Broad Area of Need]:[SEN Broad Area of Need]]=Metadata!$E5)*(Table1[[National Curriculum Year]:[National Curriculum Year]]=Metadata!$C$7))</f>
        <v>0</v>
      </c>
      <c r="L88" s="136" cm="1">
        <f t="array" ref="L88">SUMPRODUCT((Table1[[SEN Broad Area of Need]:[SEN Broad Area of Need]]=Metadata!$E5)*(Table1[[National Curriculum Year]:[National Curriculum Year]]=Metadata!$C$8))</f>
        <v>0</v>
      </c>
      <c r="M88" s="136" cm="1">
        <f t="array" ref="M88">SUMPRODUCT((Table1[[SEN Broad Area of Need]:[SEN Broad Area of Need]]=Metadata!$E5)*(Table1[[National Curriculum Year]:[National Curriculum Year]]=Metadata!$C$9))</f>
        <v>0</v>
      </c>
      <c r="N88" s="136" cm="1">
        <f t="array" ref="N88">SUMPRODUCT((Table1[[SEN Broad Area of Need]:[SEN Broad Area of Need]]=Metadata!$E5)*(Table1[[National Curriculum Year]:[National Curriculum Year]]=Metadata!$C$10))</f>
        <v>0</v>
      </c>
      <c r="O88" s="136" cm="1">
        <f t="array" ref="O88">SUMPRODUCT((Table1[[SEN Broad Area of Need]:[SEN Broad Area of Need]]=Metadata!$E5)*(Table1[[National Curriculum Year]:[National Curriculum Year]]=Metadata!$C$11))</f>
        <v>0</v>
      </c>
      <c r="P88" s="136" cm="1">
        <f t="array" ref="P88">SUMPRODUCT((Table1[[SEN Broad Area of Need]:[SEN Broad Area of Need]]=Metadata!$E5)*(Table1[[National Curriculum Year]:[National Curriculum Year]]=Metadata!$C$12))</f>
        <v>0</v>
      </c>
      <c r="Q88" s="136" cm="1">
        <f t="array" ref="Q88">SUMPRODUCT((Table1[[SEN Broad Area of Need]:[SEN Broad Area of Need]]=Metadata!$E5)*(Table1[[National Curriculum Year]:[National Curriculum Year]]=Metadata!$C$13))</f>
        <v>0</v>
      </c>
      <c r="R88" s="136" cm="1">
        <f t="array" ref="R88">SUMPRODUCT((Table1[[SEN Broad Area of Need]:[SEN Broad Area of Need]]=Metadata!$E5)*(Table1[[National Curriculum Year]:[National Curriculum Year]]=Metadata!$C$14))</f>
        <v>0</v>
      </c>
      <c r="S88" s="136" cm="1">
        <f t="array" ref="S88">SUMPRODUCT((Table1[[SEN Broad Area of Need]:[SEN Broad Area of Need]]=Metadata!$E5)*(Table1[[National Curriculum Year]:[National Curriculum Year]]=Metadata!$C$15))</f>
        <v>0</v>
      </c>
      <c r="T88" s="136" cm="1">
        <f t="array" ref="T88">SUMPRODUCT((Table1[[SEN Broad Area of Need]:[SEN Broad Area of Need]]=Metadata!$E5)*(Table1[[National Curriculum Year]:[National Curriculum Year]]=Metadata!$C$16))</f>
        <v>0</v>
      </c>
      <c r="U88" s="136" cm="1">
        <f t="array" ref="U88">SUMPRODUCT((Table1[[SEN Broad Area of Need]:[SEN Broad Area of Need]]=Metadata!$E5)*(Table1[[National Curriculum Year]:[National Curriculum Year]]=Metadata!$C$17))</f>
        <v>0</v>
      </c>
      <c r="V88" s="136" cm="1">
        <f t="array" ref="V88">SUMPRODUCT((Table1[[SEN Broad Area of Need]:[SEN Broad Area of Need]]=Metadata!$E5)*(Table1[[National Curriculum Year]:[National Curriculum Year]]=Metadata!$C$18))</f>
        <v>0</v>
      </c>
      <c r="W88" s="136" cm="1">
        <f t="array" ref="W88">SUMPRODUCT((Table1[[SEN Broad Area of Need]:[SEN Broad Area of Need]]=Metadata!$E5)*(Table1[[National Curriculum Year]:[National Curriculum Year]]=Metadata!$C$19))</f>
        <v>0</v>
      </c>
      <c r="X88" s="136" cm="1">
        <f t="array" ref="X88">SUMPRODUCT((Table1[[SEN Broad Area of Need]:[SEN Broad Area of Need]]=Metadata!$E5)*(Table1[[National Curriculum Year]:[National Curriculum Year]]=Metadata!$C$20))</f>
        <v>0</v>
      </c>
      <c r="Y88" s="136" cm="1">
        <f t="array" ref="Y88">SUMPRODUCT((Table1[[SEN Broad Area of Need]:[SEN Broad Area of Need]]=Metadata!$E5)*(Table1[[National Curriculum Year]:[National Curriculum Year]]=Metadata!$C$21))</f>
        <v>0</v>
      </c>
      <c r="Z88" s="136" cm="1">
        <f t="array" ref="Z88">SUMPRODUCT((Table1[[SEN Broad Area of Need]:[SEN Broad Area of Need]]=Metadata!$E5)*(Table1[[National Curriculum Year]:[National Curriculum Year]]=Metadata!$C$22))</f>
        <v>0</v>
      </c>
    </row>
    <row r="89" spans="1:27" s="21" customFormat="1" ht="15.6" x14ac:dyDescent="0.3">
      <c r="A89" s="111" t="s">
        <v>77</v>
      </c>
      <c r="B89" s="112">
        <f>B93+B95+B97+B104</f>
        <v>7.0096808892076021E-2</v>
      </c>
      <c r="C89" s="112">
        <f t="shared" ref="C89:E89" si="10">C93+C95+C97+C104</f>
        <v>5.5846874922164252E-2</v>
      </c>
      <c r="D89" s="112">
        <f t="shared" si="10"/>
        <v>6.6758452800718404E-2</v>
      </c>
      <c r="E89" s="112">
        <f t="shared" si="10"/>
        <v>5.8984312194225605E-2</v>
      </c>
      <c r="F89" s="37">
        <f t="shared" si="7"/>
        <v>0</v>
      </c>
      <c r="G89" s="136" cm="1">
        <f t="array" ref="G89">SUMPRODUCT((Table1[[SEN Broad Area of Need]:[SEN Broad Area of Need]]=Metadata!$E6)*(Table1[[National Curriculum Year]:[National Curriculum Year]]=Metadata!$C$3))</f>
        <v>0</v>
      </c>
      <c r="H89" s="136" cm="1">
        <f t="array" ref="H89">SUMPRODUCT((Table1[[SEN Broad Area of Need]:[SEN Broad Area of Need]]=Metadata!$E6)*(Table1[[National Curriculum Year]:[National Curriculum Year]]=Metadata!$C$4))</f>
        <v>0</v>
      </c>
      <c r="I89" s="136" cm="1">
        <f t="array" ref="I89">SUMPRODUCT((Table1[[SEN Broad Area of Need]:[SEN Broad Area of Need]]=Metadata!$E6)*(Table1[[National Curriculum Year]:[National Curriculum Year]]=Metadata!$C$5))</f>
        <v>0</v>
      </c>
      <c r="J89" s="136" cm="1">
        <f t="array" ref="J89">SUMPRODUCT((Table1[[SEN Broad Area of Need]:[SEN Broad Area of Need]]=Metadata!$E6)*(Table1[[National Curriculum Year]:[National Curriculum Year]]=Metadata!$C$6))</f>
        <v>0</v>
      </c>
      <c r="K89" s="136" cm="1">
        <f t="array" ref="K89">SUMPRODUCT((Table1[[SEN Broad Area of Need]:[SEN Broad Area of Need]]=Metadata!$E6)*(Table1[[National Curriculum Year]:[National Curriculum Year]]=Metadata!$C$7))</f>
        <v>0</v>
      </c>
      <c r="L89" s="136" cm="1">
        <f t="array" ref="L89">SUMPRODUCT((Table1[[SEN Broad Area of Need]:[SEN Broad Area of Need]]=Metadata!$E6)*(Table1[[National Curriculum Year]:[National Curriculum Year]]=Metadata!$C$8))</f>
        <v>0</v>
      </c>
      <c r="M89" s="136" cm="1">
        <f t="array" ref="M89">SUMPRODUCT((Table1[[SEN Broad Area of Need]:[SEN Broad Area of Need]]=Metadata!$E6)*(Table1[[National Curriculum Year]:[National Curriculum Year]]=Metadata!$C$9))</f>
        <v>0</v>
      </c>
      <c r="N89" s="136" cm="1">
        <f t="array" ref="N89">SUMPRODUCT((Table1[[SEN Broad Area of Need]:[SEN Broad Area of Need]]=Metadata!$E6)*(Table1[[National Curriculum Year]:[National Curriculum Year]]=Metadata!$C$10))</f>
        <v>0</v>
      </c>
      <c r="O89" s="136" cm="1">
        <f t="array" ref="O89">SUMPRODUCT((Table1[[SEN Broad Area of Need]:[SEN Broad Area of Need]]=Metadata!$E6)*(Table1[[National Curriculum Year]:[National Curriculum Year]]=Metadata!$C$11))</f>
        <v>0</v>
      </c>
      <c r="P89" s="136" cm="1">
        <f t="array" ref="P89">SUMPRODUCT((Table1[[SEN Broad Area of Need]:[SEN Broad Area of Need]]=Metadata!$E6)*(Table1[[National Curriculum Year]:[National Curriculum Year]]=Metadata!$C$12))</f>
        <v>0</v>
      </c>
      <c r="Q89" s="136" cm="1">
        <f t="array" ref="Q89">SUMPRODUCT((Table1[[SEN Broad Area of Need]:[SEN Broad Area of Need]]=Metadata!$E6)*(Table1[[National Curriculum Year]:[National Curriculum Year]]=Metadata!$C$13))</f>
        <v>0</v>
      </c>
      <c r="R89" s="136" cm="1">
        <f t="array" ref="R89">SUMPRODUCT((Table1[[SEN Broad Area of Need]:[SEN Broad Area of Need]]=Metadata!$E6)*(Table1[[National Curriculum Year]:[National Curriculum Year]]=Metadata!$C$14))</f>
        <v>0</v>
      </c>
      <c r="S89" s="136" cm="1">
        <f t="array" ref="S89">SUMPRODUCT((Table1[[SEN Broad Area of Need]:[SEN Broad Area of Need]]=Metadata!$E6)*(Table1[[National Curriculum Year]:[National Curriculum Year]]=Metadata!$C$15))</f>
        <v>0</v>
      </c>
      <c r="T89" s="136" cm="1">
        <f t="array" ref="T89">SUMPRODUCT((Table1[[SEN Broad Area of Need]:[SEN Broad Area of Need]]=Metadata!$E6)*(Table1[[National Curriculum Year]:[National Curriculum Year]]=Metadata!$C$16))</f>
        <v>0</v>
      </c>
      <c r="U89" s="136" cm="1">
        <f t="array" ref="U89">SUMPRODUCT((Table1[[SEN Broad Area of Need]:[SEN Broad Area of Need]]=Metadata!$E6)*(Table1[[National Curriculum Year]:[National Curriculum Year]]=Metadata!$C$17))</f>
        <v>0</v>
      </c>
      <c r="V89" s="136" cm="1">
        <f t="array" ref="V89">SUMPRODUCT((Table1[[SEN Broad Area of Need]:[SEN Broad Area of Need]]=Metadata!$E6)*(Table1[[National Curriculum Year]:[National Curriculum Year]]=Metadata!$C$18))</f>
        <v>0</v>
      </c>
      <c r="W89" s="136" cm="1">
        <f t="array" ref="W89">SUMPRODUCT((Table1[[SEN Broad Area of Need]:[SEN Broad Area of Need]]=Metadata!$E6)*(Table1[[National Curriculum Year]:[National Curriculum Year]]=Metadata!$C$19))</f>
        <v>0</v>
      </c>
      <c r="X89" s="136" cm="1">
        <f t="array" ref="X89">SUMPRODUCT((Table1[[SEN Broad Area of Need]:[SEN Broad Area of Need]]=Metadata!$E6)*(Table1[[National Curriculum Year]:[National Curriculum Year]]=Metadata!$C$20))</f>
        <v>0</v>
      </c>
      <c r="Y89" s="136" cm="1">
        <f t="array" ref="Y89">SUMPRODUCT((Table1[[SEN Broad Area of Need]:[SEN Broad Area of Need]]=Metadata!$E6)*(Table1[[National Curriculum Year]:[National Curriculum Year]]=Metadata!$C$21))</f>
        <v>0</v>
      </c>
      <c r="Z89" s="136" cm="1">
        <f t="array" ref="Z89">SUMPRODUCT((Table1[[SEN Broad Area of Need]:[SEN Broad Area of Need]]=Metadata!$E6)*(Table1[[National Curriculum Year]:[National Curriculum Year]]=Metadata!$C$22))</f>
        <v>0</v>
      </c>
    </row>
    <row r="90" spans="1:27" s="21" customFormat="1" ht="15.6" x14ac:dyDescent="0.3">
      <c r="A90" s="111" t="s">
        <v>30</v>
      </c>
      <c r="B90" s="114">
        <f>E125/(S119+Z119)</f>
        <v>3.0656149157404087E-2</v>
      </c>
      <c r="C90" s="115">
        <f>F125/(T119+AA119)</f>
        <v>3.4485082641419314E-2</v>
      </c>
      <c r="D90" s="112">
        <f>G125/(U119+AB119)</f>
        <v>5.5163182836702254E-2</v>
      </c>
      <c r="E90" s="115">
        <f>B125/(P119+W119)</f>
        <v>4.0144398251295836E-2</v>
      </c>
      <c r="F90" s="37">
        <f t="shared" si="7"/>
        <v>0</v>
      </c>
      <c r="G90" s="136" cm="1">
        <f t="array" ref="G90">SUMPRODUCT((Table1[[SEN Broad Area of Need]:[SEN Broad Area of Need]]=Metadata!$E7)*(Table1[[National Curriculum Year]:[National Curriculum Year]]=Metadata!$C$3))</f>
        <v>0</v>
      </c>
      <c r="H90" s="136" cm="1">
        <f t="array" ref="H90">SUMPRODUCT((Table1[[SEN Broad Area of Need]:[SEN Broad Area of Need]]=Metadata!$E7)*(Table1[[National Curriculum Year]:[National Curriculum Year]]=Metadata!$C$4))</f>
        <v>0</v>
      </c>
      <c r="I90" s="136" cm="1">
        <f t="array" ref="I90">SUMPRODUCT((Table1[[SEN Broad Area of Need]:[SEN Broad Area of Need]]=Metadata!$E7)*(Table1[[National Curriculum Year]:[National Curriculum Year]]=Metadata!$C$5))</f>
        <v>0</v>
      </c>
      <c r="J90" s="136" cm="1">
        <f t="array" ref="J90">SUMPRODUCT((Table1[[SEN Broad Area of Need]:[SEN Broad Area of Need]]=Metadata!$E7)*(Table1[[National Curriculum Year]:[National Curriculum Year]]=Metadata!$C$6))</f>
        <v>0</v>
      </c>
      <c r="K90" s="136" cm="1">
        <f t="array" ref="K90">SUMPRODUCT((Table1[[SEN Broad Area of Need]:[SEN Broad Area of Need]]=Metadata!$E7)*(Table1[[National Curriculum Year]:[National Curriculum Year]]=Metadata!$C$7))</f>
        <v>0</v>
      </c>
      <c r="L90" s="136" cm="1">
        <f t="array" ref="L90">SUMPRODUCT((Table1[[SEN Broad Area of Need]:[SEN Broad Area of Need]]=Metadata!$E7)*(Table1[[National Curriculum Year]:[National Curriculum Year]]=Metadata!$C$8))</f>
        <v>0</v>
      </c>
      <c r="M90" s="136" cm="1">
        <f t="array" ref="M90">SUMPRODUCT((Table1[[SEN Broad Area of Need]:[SEN Broad Area of Need]]=Metadata!$E7)*(Table1[[National Curriculum Year]:[National Curriculum Year]]=Metadata!$C$9))</f>
        <v>0</v>
      </c>
      <c r="N90" s="136" cm="1">
        <f t="array" ref="N90">SUMPRODUCT((Table1[[SEN Broad Area of Need]:[SEN Broad Area of Need]]=Metadata!$E7)*(Table1[[National Curriculum Year]:[National Curriculum Year]]=Metadata!$C$10))</f>
        <v>0</v>
      </c>
      <c r="O90" s="136" cm="1">
        <f t="array" ref="O90">SUMPRODUCT((Table1[[SEN Broad Area of Need]:[SEN Broad Area of Need]]=Metadata!$E7)*(Table1[[National Curriculum Year]:[National Curriculum Year]]=Metadata!$C$11))</f>
        <v>0</v>
      </c>
      <c r="P90" s="136" cm="1">
        <f t="array" ref="P90">SUMPRODUCT((Table1[[SEN Broad Area of Need]:[SEN Broad Area of Need]]=Metadata!$E7)*(Table1[[National Curriculum Year]:[National Curriculum Year]]=Metadata!$C$12))</f>
        <v>0</v>
      </c>
      <c r="Q90" s="136" cm="1">
        <f t="array" ref="Q90">SUMPRODUCT((Table1[[SEN Broad Area of Need]:[SEN Broad Area of Need]]=Metadata!$E7)*(Table1[[National Curriculum Year]:[National Curriculum Year]]=Metadata!$C$13))</f>
        <v>0</v>
      </c>
      <c r="R90" s="136" cm="1">
        <f t="array" ref="R90">SUMPRODUCT((Table1[[SEN Broad Area of Need]:[SEN Broad Area of Need]]=Metadata!$E7)*(Table1[[National Curriculum Year]:[National Curriculum Year]]=Metadata!$C$14))</f>
        <v>0</v>
      </c>
      <c r="S90" s="136" cm="1">
        <f t="array" ref="S90">SUMPRODUCT((Table1[[SEN Broad Area of Need]:[SEN Broad Area of Need]]=Metadata!$E7)*(Table1[[National Curriculum Year]:[National Curriculum Year]]=Metadata!$C$15))</f>
        <v>0</v>
      </c>
      <c r="T90" s="136" cm="1">
        <f t="array" ref="T90">SUMPRODUCT((Table1[[SEN Broad Area of Need]:[SEN Broad Area of Need]]=Metadata!$E7)*(Table1[[National Curriculum Year]:[National Curriculum Year]]=Metadata!$C$16))</f>
        <v>0</v>
      </c>
      <c r="U90" s="136" cm="1">
        <f t="array" ref="U90">SUMPRODUCT((Table1[[SEN Broad Area of Need]:[SEN Broad Area of Need]]=Metadata!$E7)*(Table1[[National Curriculum Year]:[National Curriculum Year]]=Metadata!$C$17))</f>
        <v>0</v>
      </c>
      <c r="V90" s="136" cm="1">
        <f t="array" ref="V90">SUMPRODUCT((Table1[[SEN Broad Area of Need]:[SEN Broad Area of Need]]=Metadata!$E7)*(Table1[[National Curriculum Year]:[National Curriculum Year]]=Metadata!$C$18))</f>
        <v>0</v>
      </c>
      <c r="W90" s="136" cm="1">
        <f t="array" ref="W90">SUMPRODUCT((Table1[[SEN Broad Area of Need]:[SEN Broad Area of Need]]=Metadata!$E7)*(Table1[[National Curriculum Year]:[National Curriculum Year]]=Metadata!$C$19))</f>
        <v>0</v>
      </c>
      <c r="X90" s="136" cm="1">
        <f t="array" ref="X90">SUMPRODUCT((Table1[[SEN Broad Area of Need]:[SEN Broad Area of Need]]=Metadata!$E7)*(Table1[[National Curriculum Year]:[National Curriculum Year]]=Metadata!$C$20))</f>
        <v>0</v>
      </c>
      <c r="Y90" s="136" cm="1">
        <f t="array" ref="Y90">SUMPRODUCT((Table1[[SEN Broad Area of Need]:[SEN Broad Area of Need]]=Metadata!$E7)*(Table1[[National Curriculum Year]:[National Curriculum Year]]=Metadata!$C$21))</f>
        <v>0</v>
      </c>
      <c r="Z90" s="136" cm="1">
        <f t="array" ref="Z90">SUMPRODUCT((Table1[[SEN Broad Area of Need]:[SEN Broad Area of Need]]=Metadata!$E7)*(Table1[[National Curriculum Year]:[National Curriculum Year]]=Metadata!$C$22))</f>
        <v>0</v>
      </c>
    </row>
    <row r="91" spans="1:27" s="21" customFormat="1" ht="15.6" x14ac:dyDescent="0.3">
      <c r="A91" s="111" t="s">
        <v>31</v>
      </c>
      <c r="B91" s="114">
        <f>E128/(S119+Z119)</f>
        <v>9.1430620294012197E-3</v>
      </c>
      <c r="C91" s="115">
        <f>F128/(T119+AA119)</f>
        <v>4.2100898572510682E-2</v>
      </c>
      <c r="D91" s="112">
        <f>G128/(U119+AB119)</f>
        <v>2.7808219469583961E-2</v>
      </c>
      <c r="E91" s="115">
        <f>B128/(P119+W119)</f>
        <v>3.2312745480855366E-2</v>
      </c>
      <c r="F91" s="37">
        <f t="shared" si="7"/>
        <v>0</v>
      </c>
      <c r="G91" s="136" cm="1">
        <f t="array" ref="G91">SUMPRODUCT((Table1[[SEN Broad Area of Need]:[SEN Broad Area of Need]]=Metadata!$E8)*(Table1[[National Curriculum Year]:[National Curriculum Year]]=Metadata!$C$3))</f>
        <v>0</v>
      </c>
      <c r="H91" s="136" cm="1">
        <f t="array" ref="H91">SUMPRODUCT((Table1[[SEN Broad Area of Need]:[SEN Broad Area of Need]]=Metadata!$E8)*(Table1[[National Curriculum Year]:[National Curriculum Year]]=Metadata!$C$4))</f>
        <v>0</v>
      </c>
      <c r="I91" s="136" cm="1">
        <f t="array" ref="I91">SUMPRODUCT((Table1[[SEN Broad Area of Need]:[SEN Broad Area of Need]]=Metadata!$E8)*(Table1[[National Curriculum Year]:[National Curriculum Year]]=Metadata!$C$5))</f>
        <v>0</v>
      </c>
      <c r="J91" s="136" cm="1">
        <f t="array" ref="J91">SUMPRODUCT((Table1[[SEN Broad Area of Need]:[SEN Broad Area of Need]]=Metadata!$E8)*(Table1[[National Curriculum Year]:[National Curriculum Year]]=Metadata!$C$6))</f>
        <v>0</v>
      </c>
      <c r="K91" s="136" cm="1">
        <f t="array" ref="K91">SUMPRODUCT((Table1[[SEN Broad Area of Need]:[SEN Broad Area of Need]]=Metadata!$E8)*(Table1[[National Curriculum Year]:[National Curriculum Year]]=Metadata!$C$7))</f>
        <v>0</v>
      </c>
      <c r="L91" s="136" cm="1">
        <f t="array" ref="L91">SUMPRODUCT((Table1[[SEN Broad Area of Need]:[SEN Broad Area of Need]]=Metadata!$E8)*(Table1[[National Curriculum Year]:[National Curriculum Year]]=Metadata!$C$8))</f>
        <v>0</v>
      </c>
      <c r="M91" s="136" cm="1">
        <f t="array" ref="M91">SUMPRODUCT((Table1[[SEN Broad Area of Need]:[SEN Broad Area of Need]]=Metadata!$E8)*(Table1[[National Curriculum Year]:[National Curriculum Year]]=Metadata!$C$9))</f>
        <v>0</v>
      </c>
      <c r="N91" s="136" cm="1">
        <f t="array" ref="N91">SUMPRODUCT((Table1[[SEN Broad Area of Need]:[SEN Broad Area of Need]]=Metadata!$E8)*(Table1[[National Curriculum Year]:[National Curriculum Year]]=Metadata!$C$10))</f>
        <v>0</v>
      </c>
      <c r="O91" s="136" cm="1">
        <f t="array" ref="O91">SUMPRODUCT((Table1[[SEN Broad Area of Need]:[SEN Broad Area of Need]]=Metadata!$E8)*(Table1[[National Curriculum Year]:[National Curriculum Year]]=Metadata!$C$11))</f>
        <v>0</v>
      </c>
      <c r="P91" s="136" cm="1">
        <f t="array" ref="P91">SUMPRODUCT((Table1[[SEN Broad Area of Need]:[SEN Broad Area of Need]]=Metadata!$E8)*(Table1[[National Curriculum Year]:[National Curriculum Year]]=Metadata!$C$12))</f>
        <v>0</v>
      </c>
      <c r="Q91" s="136" cm="1">
        <f t="array" ref="Q91">SUMPRODUCT((Table1[[SEN Broad Area of Need]:[SEN Broad Area of Need]]=Metadata!$E8)*(Table1[[National Curriculum Year]:[National Curriculum Year]]=Metadata!$C$13))</f>
        <v>0</v>
      </c>
      <c r="R91" s="136" cm="1">
        <f t="array" ref="R91">SUMPRODUCT((Table1[[SEN Broad Area of Need]:[SEN Broad Area of Need]]=Metadata!$E8)*(Table1[[National Curriculum Year]:[National Curriculum Year]]=Metadata!$C$14))</f>
        <v>0</v>
      </c>
      <c r="S91" s="136" cm="1">
        <f t="array" ref="S91">SUMPRODUCT((Table1[[SEN Broad Area of Need]:[SEN Broad Area of Need]]=Metadata!$E8)*(Table1[[National Curriculum Year]:[National Curriculum Year]]=Metadata!$C$15))</f>
        <v>0</v>
      </c>
      <c r="T91" s="136" cm="1">
        <f t="array" ref="T91">SUMPRODUCT((Table1[[SEN Broad Area of Need]:[SEN Broad Area of Need]]=Metadata!$E8)*(Table1[[National Curriculum Year]:[National Curriculum Year]]=Metadata!$C$16))</f>
        <v>0</v>
      </c>
      <c r="U91" s="136" cm="1">
        <f t="array" ref="U91">SUMPRODUCT((Table1[[SEN Broad Area of Need]:[SEN Broad Area of Need]]=Metadata!$E8)*(Table1[[National Curriculum Year]:[National Curriculum Year]]=Metadata!$C$17))</f>
        <v>0</v>
      </c>
      <c r="V91" s="136" cm="1">
        <f t="array" ref="V91">SUMPRODUCT((Table1[[SEN Broad Area of Need]:[SEN Broad Area of Need]]=Metadata!$E8)*(Table1[[National Curriculum Year]:[National Curriculum Year]]=Metadata!$C$18))</f>
        <v>0</v>
      </c>
      <c r="W91" s="136" cm="1">
        <f t="array" ref="W91">SUMPRODUCT((Table1[[SEN Broad Area of Need]:[SEN Broad Area of Need]]=Metadata!$E8)*(Table1[[National Curriculum Year]:[National Curriculum Year]]=Metadata!$C$19))</f>
        <v>0</v>
      </c>
      <c r="X91" s="136" cm="1">
        <f t="array" ref="X91">SUMPRODUCT((Table1[[SEN Broad Area of Need]:[SEN Broad Area of Need]]=Metadata!$E8)*(Table1[[National Curriculum Year]:[National Curriculum Year]]=Metadata!$C$20))</f>
        <v>0</v>
      </c>
      <c r="Y91" s="136" cm="1">
        <f t="array" ref="Y91">SUMPRODUCT((Table1[[SEN Broad Area of Need]:[SEN Broad Area of Need]]=Metadata!$E8)*(Table1[[National Curriculum Year]:[National Curriculum Year]]=Metadata!$C$21))</f>
        <v>0</v>
      </c>
      <c r="Z91" s="136" cm="1">
        <f t="array" ref="Z91">SUMPRODUCT((Table1[[SEN Broad Area of Need]:[SEN Broad Area of Need]]=Metadata!$E8)*(Table1[[National Curriculum Year]:[National Curriculum Year]]=Metadata!$C$22))</f>
        <v>0</v>
      </c>
    </row>
    <row r="92" spans="1:27" s="21" customFormat="1" ht="15.6" x14ac:dyDescent="0.3">
      <c r="A92" s="111" t="s">
        <v>36</v>
      </c>
      <c r="B92" s="35">
        <f>E120/($S$119+$Z$119)</f>
        <v>0.11419863750448189</v>
      </c>
      <c r="C92" s="35">
        <f>F120/($T$119+$AA$119)</f>
        <v>9.2022733166600007E-2</v>
      </c>
      <c r="D92" s="35">
        <f>G120/($U$119+$AB$119)</f>
        <v>0.1160080266761432</v>
      </c>
      <c r="E92" s="35">
        <f>B120/($P$119+$W$119)</f>
        <v>0.12482945540574683</v>
      </c>
      <c r="F92" s="37">
        <f t="shared" si="7"/>
        <v>0</v>
      </c>
      <c r="G92" s="136" cm="1">
        <f t="array" ref="G92">SUMPRODUCT((Table1[[SEN Primary Need]:[SEN Primary Need]]=Metadata!$F3)*(Table1[[National Curriculum Year]:[National Curriculum Year]]=Metadata!$C$3))</f>
        <v>0</v>
      </c>
      <c r="H92" s="136" cm="1">
        <f t="array" ref="H92">SUMPRODUCT((Table1[[SEN Primary Need]:[SEN Primary Need]]=Metadata!$F3)*(Table1[[National Curriculum Year]:[National Curriculum Year]]=Metadata!$C$4))</f>
        <v>0</v>
      </c>
      <c r="I92" s="136" cm="1">
        <f t="array" ref="I92">SUMPRODUCT((Table1[[SEN Primary Need]:[SEN Primary Need]]=Metadata!$F3)*(Table1[[National Curriculum Year]:[National Curriculum Year]]=Metadata!$C$5))</f>
        <v>0</v>
      </c>
      <c r="J92" s="136" cm="1">
        <f t="array" ref="J92">SUMPRODUCT((Table1[[SEN Primary Need]:[SEN Primary Need]]=Metadata!$F3)*(Table1[[National Curriculum Year]:[National Curriculum Year]]=Metadata!$C$6))</f>
        <v>0</v>
      </c>
      <c r="K92" s="136" cm="1">
        <f t="array" ref="K92">SUMPRODUCT((Table1[[SEN Primary Need]:[SEN Primary Need]]=Metadata!$F3)*(Table1[[National Curriculum Year]:[National Curriculum Year]]=Metadata!$C$7))</f>
        <v>0</v>
      </c>
      <c r="L92" s="136" cm="1">
        <f t="array" ref="L92">SUMPRODUCT((Table1[[SEN Primary Need]:[SEN Primary Need]]=Metadata!$F3)*(Table1[[National Curriculum Year]:[National Curriculum Year]]=Metadata!$C$8))</f>
        <v>0</v>
      </c>
      <c r="M92" s="136" cm="1">
        <f t="array" ref="M92">SUMPRODUCT((Table1[[SEN Primary Need]:[SEN Primary Need]]=Metadata!$F3)*(Table1[[National Curriculum Year]:[National Curriculum Year]]=Metadata!$C$9))</f>
        <v>0</v>
      </c>
      <c r="N92" s="136" cm="1">
        <f t="array" ref="N92">SUMPRODUCT((Table1[[SEN Primary Need]:[SEN Primary Need]]=Metadata!$F3)*(Table1[[National Curriculum Year]:[National Curriculum Year]]=Metadata!$C$10))</f>
        <v>0</v>
      </c>
      <c r="O92" s="136" cm="1">
        <f t="array" ref="O92">SUMPRODUCT((Table1[[SEN Primary Need]:[SEN Primary Need]]=Metadata!$F3)*(Table1[[National Curriculum Year]:[National Curriculum Year]]=Metadata!$C$11))</f>
        <v>0</v>
      </c>
      <c r="P92" s="136" cm="1">
        <f t="array" ref="P92">SUMPRODUCT((Table1[[SEN Primary Need]:[SEN Primary Need]]=Metadata!$F3)*(Table1[[National Curriculum Year]:[National Curriculum Year]]=Metadata!$C$12))</f>
        <v>0</v>
      </c>
      <c r="Q92" s="136" cm="1">
        <f t="array" ref="Q92">SUMPRODUCT((Table1[[SEN Primary Need]:[SEN Primary Need]]=Metadata!$F3)*(Table1[[National Curriculum Year]:[National Curriculum Year]]=Metadata!$C$13))</f>
        <v>0</v>
      </c>
      <c r="R92" s="136" cm="1">
        <f t="array" ref="R92">SUMPRODUCT((Table1[[SEN Primary Need]:[SEN Primary Need]]=Metadata!$F3)*(Table1[[National Curriculum Year]:[National Curriculum Year]]=Metadata!$C$14))</f>
        <v>0</v>
      </c>
      <c r="S92" s="136" cm="1">
        <f t="array" ref="S92">SUMPRODUCT((Table1[[SEN Primary Need]:[SEN Primary Need]]=Metadata!$F3)*(Table1[[National Curriculum Year]:[National Curriculum Year]]=Metadata!$C$15))</f>
        <v>0</v>
      </c>
      <c r="T92" s="136" cm="1">
        <f t="array" ref="T92">SUMPRODUCT((Table1[[SEN Primary Need]:[SEN Primary Need]]=Metadata!$F3)*(Table1[[National Curriculum Year]:[National Curriculum Year]]=Metadata!$C$16))</f>
        <v>0</v>
      </c>
      <c r="U92" s="136" cm="1">
        <f t="array" ref="U92">SUMPRODUCT((Table1[[SEN Primary Need]:[SEN Primary Need]]=Metadata!$F3)*(Table1[[National Curriculum Year]:[National Curriculum Year]]=Metadata!$C$17))</f>
        <v>0</v>
      </c>
      <c r="V92" s="136" cm="1">
        <f t="array" ref="V92">SUMPRODUCT((Table1[[SEN Primary Need]:[SEN Primary Need]]=Metadata!$F3)*(Table1[[National Curriculum Year]:[National Curriculum Year]]=Metadata!$C$18))</f>
        <v>0</v>
      </c>
      <c r="W92" s="136" cm="1">
        <f t="array" ref="W92">SUMPRODUCT((Table1[[SEN Primary Need]:[SEN Primary Need]]=Metadata!$F3)*(Table1[[National Curriculum Year]:[National Curriculum Year]]=Metadata!$C$19))</f>
        <v>0</v>
      </c>
      <c r="X92" s="136" cm="1">
        <f t="array" ref="X92">SUMPRODUCT((Table1[[SEN Primary Need]:[SEN Primary Need]]=Metadata!$F3)*(Table1[[National Curriculum Year]:[National Curriculum Year]]=Metadata!$C$20))</f>
        <v>0</v>
      </c>
      <c r="Y92" s="136" cm="1">
        <f t="array" ref="Y92">SUMPRODUCT((Table1[[SEN Primary Need]:[SEN Primary Need]]=Metadata!$F3)*(Table1[[National Curriculum Year]:[National Curriculum Year]]=Metadata!$C$21))</f>
        <v>0</v>
      </c>
      <c r="Z92" s="136" cm="1">
        <f t="array" ref="Z92">SUMPRODUCT((Table1[[SEN Primary Need]:[SEN Primary Need]]=Metadata!$F3)*(Table1[[National Curriculum Year]:[National Curriculum Year]]=Metadata!$C$22))</f>
        <v>0</v>
      </c>
    </row>
    <row r="93" spans="1:27" s="21" customFormat="1" ht="15.6" x14ac:dyDescent="0.3">
      <c r="A93" s="111" t="s">
        <v>34</v>
      </c>
      <c r="B93" s="35">
        <f t="shared" ref="B93" si="11">E121/($S$119+$Z$119)</f>
        <v>1.4700609537468627E-2</v>
      </c>
      <c r="C93" s="35">
        <f t="shared" ref="C93" si="12">F121/($T$119+$AA$119)</f>
        <v>1.6696775365663191E-2</v>
      </c>
      <c r="D93" s="35">
        <f t="shared" ref="D93" si="13">G121/($U$119+$AB$119)</f>
        <v>2.1877586804927511E-2</v>
      </c>
      <c r="E93" s="35">
        <f t="shared" ref="E93" si="14">B121/($P$119+$W$119)</f>
        <v>1.7774153784903261E-2</v>
      </c>
      <c r="F93" s="37">
        <f t="shared" si="7"/>
        <v>0</v>
      </c>
      <c r="G93" s="136" cm="1">
        <f t="array" ref="G93">SUMPRODUCT((Table1[[SEN Primary Need]:[SEN Primary Need]]=Metadata!$F4)*(Table1[[National Curriculum Year]:[National Curriculum Year]]=Metadata!$C$3))</f>
        <v>0</v>
      </c>
      <c r="H93" s="136" cm="1">
        <f t="array" ref="H93">SUMPRODUCT((Table1[[SEN Primary Need]:[SEN Primary Need]]=Metadata!$F4)*(Table1[[National Curriculum Year]:[National Curriculum Year]]=Metadata!$C$4))</f>
        <v>0</v>
      </c>
      <c r="I93" s="136" cm="1">
        <f t="array" ref="I93">SUMPRODUCT((Table1[[SEN Primary Need]:[SEN Primary Need]]=Metadata!$F4)*(Table1[[National Curriculum Year]:[National Curriculum Year]]=Metadata!$C$5))</f>
        <v>0</v>
      </c>
      <c r="J93" s="136" cm="1">
        <f t="array" ref="J93">SUMPRODUCT((Table1[[SEN Primary Need]:[SEN Primary Need]]=Metadata!$F4)*(Table1[[National Curriculum Year]:[National Curriculum Year]]=Metadata!$C$6))</f>
        <v>0</v>
      </c>
      <c r="K93" s="136" cm="1">
        <f t="array" ref="K93">SUMPRODUCT((Table1[[SEN Primary Need]:[SEN Primary Need]]=Metadata!$F4)*(Table1[[National Curriculum Year]:[National Curriculum Year]]=Metadata!$C$7))</f>
        <v>0</v>
      </c>
      <c r="L93" s="136" cm="1">
        <f t="array" ref="L93">SUMPRODUCT((Table1[[SEN Primary Need]:[SEN Primary Need]]=Metadata!$F4)*(Table1[[National Curriculum Year]:[National Curriculum Year]]=Metadata!$C$8))</f>
        <v>0</v>
      </c>
      <c r="M93" s="136" cm="1">
        <f t="array" ref="M93">SUMPRODUCT((Table1[[SEN Primary Need]:[SEN Primary Need]]=Metadata!$F4)*(Table1[[National Curriculum Year]:[National Curriculum Year]]=Metadata!$C$9))</f>
        <v>0</v>
      </c>
      <c r="N93" s="136" cm="1">
        <f t="array" ref="N93">SUMPRODUCT((Table1[[SEN Primary Need]:[SEN Primary Need]]=Metadata!$F4)*(Table1[[National Curriculum Year]:[National Curriculum Year]]=Metadata!$C$10))</f>
        <v>0</v>
      </c>
      <c r="O93" s="136" cm="1">
        <f t="array" ref="O93">SUMPRODUCT((Table1[[SEN Primary Need]:[SEN Primary Need]]=Metadata!$F4)*(Table1[[National Curriculum Year]:[National Curriculum Year]]=Metadata!$C$11))</f>
        <v>0</v>
      </c>
      <c r="P93" s="136" cm="1">
        <f t="array" ref="P93">SUMPRODUCT((Table1[[SEN Primary Need]:[SEN Primary Need]]=Metadata!$F4)*(Table1[[National Curriculum Year]:[National Curriculum Year]]=Metadata!$C$12))</f>
        <v>0</v>
      </c>
      <c r="Q93" s="136" cm="1">
        <f t="array" ref="Q93">SUMPRODUCT((Table1[[SEN Primary Need]:[SEN Primary Need]]=Metadata!$F4)*(Table1[[National Curriculum Year]:[National Curriculum Year]]=Metadata!$C$13))</f>
        <v>0</v>
      </c>
      <c r="R93" s="136" cm="1">
        <f t="array" ref="R93">SUMPRODUCT((Table1[[SEN Primary Need]:[SEN Primary Need]]=Metadata!$F4)*(Table1[[National Curriculum Year]:[National Curriculum Year]]=Metadata!$C$14))</f>
        <v>0</v>
      </c>
      <c r="S93" s="136" cm="1">
        <f t="array" ref="S93">SUMPRODUCT((Table1[[SEN Primary Need]:[SEN Primary Need]]=Metadata!$F4)*(Table1[[National Curriculum Year]:[National Curriculum Year]]=Metadata!$C$15))</f>
        <v>0</v>
      </c>
      <c r="T93" s="136" cm="1">
        <f t="array" ref="T93">SUMPRODUCT((Table1[[SEN Primary Need]:[SEN Primary Need]]=Metadata!$F4)*(Table1[[National Curriculum Year]:[National Curriculum Year]]=Metadata!$C$16))</f>
        <v>0</v>
      </c>
      <c r="U93" s="136" cm="1">
        <f t="array" ref="U93">SUMPRODUCT((Table1[[SEN Primary Need]:[SEN Primary Need]]=Metadata!$F4)*(Table1[[National Curriculum Year]:[National Curriculum Year]]=Metadata!$C$17))</f>
        <v>0</v>
      </c>
      <c r="V93" s="136" cm="1">
        <f t="array" ref="V93">SUMPRODUCT((Table1[[SEN Primary Need]:[SEN Primary Need]]=Metadata!$F4)*(Table1[[National Curriculum Year]:[National Curriculum Year]]=Metadata!$C$18))</f>
        <v>0</v>
      </c>
      <c r="W93" s="136" cm="1">
        <f t="array" ref="W93">SUMPRODUCT((Table1[[SEN Primary Need]:[SEN Primary Need]]=Metadata!$F4)*(Table1[[National Curriculum Year]:[National Curriculum Year]]=Metadata!$C$19))</f>
        <v>0</v>
      </c>
      <c r="X93" s="136" cm="1">
        <f t="array" ref="X93">SUMPRODUCT((Table1[[SEN Primary Need]:[SEN Primary Need]]=Metadata!$F4)*(Table1[[National Curriculum Year]:[National Curriculum Year]]=Metadata!$C$20))</f>
        <v>0</v>
      </c>
      <c r="Y93" s="136" cm="1">
        <f t="array" ref="Y93">SUMPRODUCT((Table1[[SEN Primary Need]:[SEN Primary Need]]=Metadata!$F4)*(Table1[[National Curriculum Year]:[National Curriculum Year]]=Metadata!$C$21))</f>
        <v>0</v>
      </c>
      <c r="Z93" s="136" cm="1">
        <f t="array" ref="Z93">SUMPRODUCT((Table1[[SEN Primary Need]:[SEN Primary Need]]=Metadata!$F4)*(Table1[[National Curriculum Year]:[National Curriculum Year]]=Metadata!$C$22))</f>
        <v>0</v>
      </c>
    </row>
    <row r="94" spans="1:27" s="21" customFormat="1" ht="15.6" x14ac:dyDescent="0.3">
      <c r="A94" s="111" t="s">
        <v>42</v>
      </c>
      <c r="B94" s="35">
        <f t="shared" ref="B94:B104" si="15">E123/($S$119+$Z$119)</f>
        <v>2.6174256005736824E-2</v>
      </c>
      <c r="C94" s="35">
        <f t="shared" ref="C94:C104" si="16">F123/($T$119+$AA$119)</f>
        <v>0.18269313887948754</v>
      </c>
      <c r="D94" s="35">
        <f t="shared" ref="D94:D104" si="17">G123/($U$119+$AB$119)</f>
        <v>0.20013916877512325</v>
      </c>
      <c r="E94" s="35">
        <f t="shared" ref="E94:E104" si="18">B123/($P$119+$W$119)</f>
        <v>0.1796272901976097</v>
      </c>
      <c r="F94" s="37">
        <f t="shared" si="7"/>
        <v>0.83333333333333337</v>
      </c>
      <c r="G94" s="136" cm="1">
        <f t="array" ref="G94">SUMPRODUCT((Table1[[SEN Primary Need]:[SEN Primary Need]]=Metadata!$F5)*(Table1[[National Curriculum Year]:[National Curriculum Year]]=Metadata!$C$3))</f>
        <v>0</v>
      </c>
      <c r="H94" s="136" cm="1">
        <f t="array" ref="H94">SUMPRODUCT((Table1[[SEN Primary Need]:[SEN Primary Need]]=Metadata!$F5)*(Table1[[National Curriculum Year]:[National Curriculum Year]]=Metadata!$C$4))</f>
        <v>0</v>
      </c>
      <c r="I94" s="136" cm="1">
        <f t="array" ref="I94">SUMPRODUCT((Table1[[SEN Primary Need]:[SEN Primary Need]]=Metadata!$F5)*(Table1[[National Curriculum Year]:[National Curriculum Year]]=Metadata!$C$5))</f>
        <v>0</v>
      </c>
      <c r="J94" s="136" cm="1">
        <f t="array" ref="J94">SUMPRODUCT((Table1[[SEN Primary Need]:[SEN Primary Need]]=Metadata!$F5)*(Table1[[National Curriculum Year]:[National Curriculum Year]]=Metadata!$C$6))</f>
        <v>0</v>
      </c>
      <c r="K94" s="136" cm="1">
        <f t="array" ref="K94">SUMPRODUCT((Table1[[SEN Primary Need]:[SEN Primary Need]]=Metadata!$F5)*(Table1[[National Curriculum Year]:[National Curriculum Year]]=Metadata!$C$7))</f>
        <v>0</v>
      </c>
      <c r="L94" s="136" cm="1">
        <f t="array" ref="L94">SUMPRODUCT((Table1[[SEN Primary Need]:[SEN Primary Need]]=Metadata!$F5)*(Table1[[National Curriculum Year]:[National Curriculum Year]]=Metadata!$C$8))</f>
        <v>0</v>
      </c>
      <c r="M94" s="136" cm="1">
        <f t="array" ref="M94">SUMPRODUCT((Table1[[SEN Primary Need]:[SEN Primary Need]]=Metadata!$F5)*(Table1[[National Curriculum Year]:[National Curriculum Year]]=Metadata!$C$9))</f>
        <v>2</v>
      </c>
      <c r="N94" s="136" cm="1">
        <f t="array" ref="N94">SUMPRODUCT((Table1[[SEN Primary Need]:[SEN Primary Need]]=Metadata!$F5)*(Table1[[National Curriculum Year]:[National Curriculum Year]]=Metadata!$C$10))</f>
        <v>0</v>
      </c>
      <c r="O94" s="136" cm="1">
        <f t="array" ref="O94">SUMPRODUCT((Table1[[SEN Primary Need]:[SEN Primary Need]]=Metadata!$F5)*(Table1[[National Curriculum Year]:[National Curriculum Year]]=Metadata!$C$11))</f>
        <v>2</v>
      </c>
      <c r="P94" s="136" cm="1">
        <f t="array" ref="P94">SUMPRODUCT((Table1[[SEN Primary Need]:[SEN Primary Need]]=Metadata!$F5)*(Table1[[National Curriculum Year]:[National Curriculum Year]]=Metadata!$C$12))</f>
        <v>0</v>
      </c>
      <c r="Q94" s="136" cm="1">
        <f t="array" ref="Q94">SUMPRODUCT((Table1[[SEN Primary Need]:[SEN Primary Need]]=Metadata!$F5)*(Table1[[National Curriculum Year]:[National Curriculum Year]]=Metadata!$C$13))</f>
        <v>1</v>
      </c>
      <c r="R94" s="136" cm="1">
        <f t="array" ref="R94">SUMPRODUCT((Table1[[SEN Primary Need]:[SEN Primary Need]]=Metadata!$F5)*(Table1[[National Curriculum Year]:[National Curriculum Year]]=Metadata!$C$14))</f>
        <v>0</v>
      </c>
      <c r="S94" s="136" cm="1">
        <f t="array" ref="S94">SUMPRODUCT((Table1[[SEN Primary Need]:[SEN Primary Need]]=Metadata!$F5)*(Table1[[National Curriculum Year]:[National Curriculum Year]]=Metadata!$C$15))</f>
        <v>0</v>
      </c>
      <c r="T94" s="136" cm="1">
        <f t="array" ref="T94">SUMPRODUCT((Table1[[SEN Primary Need]:[SEN Primary Need]]=Metadata!$F5)*(Table1[[National Curriculum Year]:[National Curriculum Year]]=Metadata!$C$16))</f>
        <v>0</v>
      </c>
      <c r="U94" s="136" cm="1">
        <f t="array" ref="U94">SUMPRODUCT((Table1[[SEN Primary Need]:[SEN Primary Need]]=Metadata!$F5)*(Table1[[National Curriculum Year]:[National Curriculum Year]]=Metadata!$C$17))</f>
        <v>0</v>
      </c>
      <c r="V94" s="136" cm="1">
        <f t="array" ref="V94">SUMPRODUCT((Table1[[SEN Primary Need]:[SEN Primary Need]]=Metadata!$F5)*(Table1[[National Curriculum Year]:[National Curriculum Year]]=Metadata!$C$18))</f>
        <v>0</v>
      </c>
      <c r="W94" s="136" cm="1">
        <f t="array" ref="W94">SUMPRODUCT((Table1[[SEN Primary Need]:[SEN Primary Need]]=Metadata!$F5)*(Table1[[National Curriculum Year]:[National Curriculum Year]]=Metadata!$C$19))</f>
        <v>0</v>
      </c>
      <c r="X94" s="136" cm="1">
        <f t="array" ref="X94">SUMPRODUCT((Table1[[SEN Primary Need]:[SEN Primary Need]]=Metadata!$F5)*(Table1[[National Curriculum Year]:[National Curriculum Year]]=Metadata!$C$20))</f>
        <v>0</v>
      </c>
      <c r="Y94" s="136" cm="1">
        <f t="array" ref="Y94">SUMPRODUCT((Table1[[SEN Primary Need]:[SEN Primary Need]]=Metadata!$F5)*(Table1[[National Curriculum Year]:[National Curriculum Year]]=Metadata!$C$21))</f>
        <v>0</v>
      </c>
      <c r="Z94" s="136" cm="1">
        <f t="array" ref="Z94">SUMPRODUCT((Table1[[SEN Primary Need]:[SEN Primary Need]]=Metadata!$F5)*(Table1[[National Curriculum Year]:[National Curriculum Year]]=Metadata!$C$22))</f>
        <v>0</v>
      </c>
    </row>
    <row r="95" spans="1:27" s="21" customFormat="1" ht="15.6" x14ac:dyDescent="0.3">
      <c r="A95" s="111" t="s">
        <v>33</v>
      </c>
      <c r="B95" s="35">
        <f t="shared" si="15"/>
        <v>3.5855145213338113E-3</v>
      </c>
      <c r="C95" s="35">
        <f t="shared" si="16"/>
        <v>3.264339725754439E-3</v>
      </c>
      <c r="D95" s="35">
        <f t="shared" si="17"/>
        <v>2.6131384686753217E-3</v>
      </c>
      <c r="E95" s="35">
        <f t="shared" si="18"/>
        <v>2.931606066870325E-3</v>
      </c>
      <c r="F95" s="37">
        <f t="shared" si="7"/>
        <v>0</v>
      </c>
      <c r="G95" s="136" cm="1">
        <f t="array" ref="G95">SUMPRODUCT((Table1[[SEN Primary Need]:[SEN Primary Need]]=Metadata!$F6)*(Table1[[National Curriculum Year]:[National Curriculum Year]]=Metadata!$C$3))</f>
        <v>0</v>
      </c>
      <c r="H95" s="136" cm="1">
        <f t="array" ref="H95">SUMPRODUCT((Table1[[SEN Primary Need]:[SEN Primary Need]]=Metadata!$F6)*(Table1[[National Curriculum Year]:[National Curriculum Year]]=Metadata!$C$4))</f>
        <v>0</v>
      </c>
      <c r="I95" s="136" cm="1">
        <f t="array" ref="I95">SUMPRODUCT((Table1[[SEN Primary Need]:[SEN Primary Need]]=Metadata!$F6)*(Table1[[National Curriculum Year]:[National Curriculum Year]]=Metadata!$C$5))</f>
        <v>0</v>
      </c>
      <c r="J95" s="136" cm="1">
        <f t="array" ref="J95">SUMPRODUCT((Table1[[SEN Primary Need]:[SEN Primary Need]]=Metadata!$F6)*(Table1[[National Curriculum Year]:[National Curriculum Year]]=Metadata!$C$6))</f>
        <v>0</v>
      </c>
      <c r="K95" s="136" cm="1">
        <f t="array" ref="K95">SUMPRODUCT((Table1[[SEN Primary Need]:[SEN Primary Need]]=Metadata!$F6)*(Table1[[National Curriculum Year]:[National Curriculum Year]]=Metadata!$C$7))</f>
        <v>0</v>
      </c>
      <c r="L95" s="136" cm="1">
        <f t="array" ref="L95">SUMPRODUCT((Table1[[SEN Primary Need]:[SEN Primary Need]]=Metadata!$F6)*(Table1[[National Curriculum Year]:[National Curriculum Year]]=Metadata!$C$8))</f>
        <v>0</v>
      </c>
      <c r="M95" s="136" cm="1">
        <f t="array" ref="M95">SUMPRODUCT((Table1[[SEN Primary Need]:[SEN Primary Need]]=Metadata!$F6)*(Table1[[National Curriculum Year]:[National Curriculum Year]]=Metadata!$C$9))</f>
        <v>0</v>
      </c>
      <c r="N95" s="136" cm="1">
        <f t="array" ref="N95">SUMPRODUCT((Table1[[SEN Primary Need]:[SEN Primary Need]]=Metadata!$F6)*(Table1[[National Curriculum Year]:[National Curriculum Year]]=Metadata!$C$10))</f>
        <v>0</v>
      </c>
      <c r="O95" s="136" cm="1">
        <f t="array" ref="O95">SUMPRODUCT((Table1[[SEN Primary Need]:[SEN Primary Need]]=Metadata!$F6)*(Table1[[National Curriculum Year]:[National Curriculum Year]]=Metadata!$C$11))</f>
        <v>0</v>
      </c>
      <c r="P95" s="136" cm="1">
        <f t="array" ref="P95">SUMPRODUCT((Table1[[SEN Primary Need]:[SEN Primary Need]]=Metadata!$F6)*(Table1[[National Curriculum Year]:[National Curriculum Year]]=Metadata!$C$12))</f>
        <v>0</v>
      </c>
      <c r="Q95" s="136" cm="1">
        <f t="array" ref="Q95">SUMPRODUCT((Table1[[SEN Primary Need]:[SEN Primary Need]]=Metadata!$F6)*(Table1[[National Curriculum Year]:[National Curriculum Year]]=Metadata!$C$13))</f>
        <v>0</v>
      </c>
      <c r="R95" s="136" cm="1">
        <f t="array" ref="R95">SUMPRODUCT((Table1[[SEN Primary Need]:[SEN Primary Need]]=Metadata!$F6)*(Table1[[National Curriculum Year]:[National Curriculum Year]]=Metadata!$C$14))</f>
        <v>0</v>
      </c>
      <c r="S95" s="136" cm="1">
        <f t="array" ref="S95">SUMPRODUCT((Table1[[SEN Primary Need]:[SEN Primary Need]]=Metadata!$F6)*(Table1[[National Curriculum Year]:[National Curriculum Year]]=Metadata!$C$15))</f>
        <v>0</v>
      </c>
      <c r="T95" s="136" cm="1">
        <f t="array" ref="T95">SUMPRODUCT((Table1[[SEN Primary Need]:[SEN Primary Need]]=Metadata!$F6)*(Table1[[National Curriculum Year]:[National Curriculum Year]]=Metadata!$C$16))</f>
        <v>0</v>
      </c>
      <c r="U95" s="136" cm="1">
        <f t="array" ref="U95">SUMPRODUCT((Table1[[SEN Primary Need]:[SEN Primary Need]]=Metadata!$F6)*(Table1[[National Curriculum Year]:[National Curriculum Year]]=Metadata!$C$17))</f>
        <v>0</v>
      </c>
      <c r="V95" s="136" cm="1">
        <f t="array" ref="V95">SUMPRODUCT((Table1[[SEN Primary Need]:[SEN Primary Need]]=Metadata!$F6)*(Table1[[National Curriculum Year]:[National Curriculum Year]]=Metadata!$C$18))</f>
        <v>0</v>
      </c>
      <c r="W95" s="136" cm="1">
        <f t="array" ref="W95">SUMPRODUCT((Table1[[SEN Primary Need]:[SEN Primary Need]]=Metadata!$F6)*(Table1[[National Curriculum Year]:[National Curriculum Year]]=Metadata!$C$19))</f>
        <v>0</v>
      </c>
      <c r="X95" s="136" cm="1">
        <f t="array" ref="X95">SUMPRODUCT((Table1[[SEN Primary Need]:[SEN Primary Need]]=Metadata!$F6)*(Table1[[National Curriculum Year]:[National Curriculum Year]]=Metadata!$C$20))</f>
        <v>0</v>
      </c>
      <c r="Y95" s="136" cm="1">
        <f t="array" ref="Y95">SUMPRODUCT((Table1[[SEN Primary Need]:[SEN Primary Need]]=Metadata!$F6)*(Table1[[National Curriculum Year]:[National Curriculum Year]]=Metadata!$C$21))</f>
        <v>0</v>
      </c>
      <c r="Z95" s="136" cm="1">
        <f t="array" ref="Z95">SUMPRODUCT((Table1[[SEN Primary Need]:[SEN Primary Need]]=Metadata!$F6)*(Table1[[National Curriculum Year]:[National Curriculum Year]]=Metadata!$C$22))</f>
        <v>0</v>
      </c>
    </row>
    <row r="96" spans="1:27" s="21" customFormat="1" ht="15.6" x14ac:dyDescent="0.3">
      <c r="A96" s="111" t="s">
        <v>30</v>
      </c>
      <c r="B96" s="35">
        <f t="shared" si="15"/>
        <v>3.0656149157404087E-2</v>
      </c>
      <c r="C96" s="35">
        <f t="shared" si="16"/>
        <v>3.4485082641419314E-2</v>
      </c>
      <c r="D96" s="35">
        <f t="shared" si="17"/>
        <v>5.5163182836702254E-2</v>
      </c>
      <c r="E96" s="35">
        <f t="shared" si="18"/>
        <v>4.0144398251295836E-2</v>
      </c>
      <c r="F96" s="37">
        <f t="shared" si="7"/>
        <v>0</v>
      </c>
      <c r="G96" s="136" cm="1">
        <f t="array" ref="G96">SUMPRODUCT((Table1[[SEN Primary Need]:[SEN Primary Need]]=Metadata!$F7)*(Table1[[National Curriculum Year]:[National Curriculum Year]]=Metadata!$C$3))</f>
        <v>0</v>
      </c>
      <c r="H96" s="136" cm="1">
        <f t="array" ref="H96">SUMPRODUCT((Table1[[SEN Primary Need]:[SEN Primary Need]]=Metadata!$F7)*(Table1[[National Curriculum Year]:[National Curriculum Year]]=Metadata!$C$4))</f>
        <v>0</v>
      </c>
      <c r="I96" s="136" cm="1">
        <f t="array" ref="I96">SUMPRODUCT((Table1[[SEN Primary Need]:[SEN Primary Need]]=Metadata!$F7)*(Table1[[National Curriculum Year]:[National Curriculum Year]]=Metadata!$C$5))</f>
        <v>0</v>
      </c>
      <c r="J96" s="136" cm="1">
        <f t="array" ref="J96">SUMPRODUCT((Table1[[SEN Primary Need]:[SEN Primary Need]]=Metadata!$F7)*(Table1[[National Curriculum Year]:[National Curriculum Year]]=Metadata!$C$6))</f>
        <v>0</v>
      </c>
      <c r="K96" s="136" cm="1">
        <f t="array" ref="K96">SUMPRODUCT((Table1[[SEN Primary Need]:[SEN Primary Need]]=Metadata!$F7)*(Table1[[National Curriculum Year]:[National Curriculum Year]]=Metadata!$C$7))</f>
        <v>0</v>
      </c>
      <c r="L96" s="136" cm="1">
        <f t="array" ref="L96">SUMPRODUCT((Table1[[SEN Primary Need]:[SEN Primary Need]]=Metadata!$F7)*(Table1[[National Curriculum Year]:[National Curriculum Year]]=Metadata!$C$8))</f>
        <v>0</v>
      </c>
      <c r="M96" s="136" cm="1">
        <f t="array" ref="M96">SUMPRODUCT((Table1[[SEN Primary Need]:[SEN Primary Need]]=Metadata!$F7)*(Table1[[National Curriculum Year]:[National Curriculum Year]]=Metadata!$C$9))</f>
        <v>0</v>
      </c>
      <c r="N96" s="136" cm="1">
        <f t="array" ref="N96">SUMPRODUCT((Table1[[SEN Primary Need]:[SEN Primary Need]]=Metadata!$F7)*(Table1[[National Curriculum Year]:[National Curriculum Year]]=Metadata!$C$10))</f>
        <v>0</v>
      </c>
      <c r="O96" s="136" cm="1">
        <f t="array" ref="O96">SUMPRODUCT((Table1[[SEN Primary Need]:[SEN Primary Need]]=Metadata!$F7)*(Table1[[National Curriculum Year]:[National Curriculum Year]]=Metadata!$C$11))</f>
        <v>0</v>
      </c>
      <c r="P96" s="136" cm="1">
        <f t="array" ref="P96">SUMPRODUCT((Table1[[SEN Primary Need]:[SEN Primary Need]]=Metadata!$F7)*(Table1[[National Curriculum Year]:[National Curriculum Year]]=Metadata!$C$12))</f>
        <v>0</v>
      </c>
      <c r="Q96" s="136" cm="1">
        <f t="array" ref="Q96">SUMPRODUCT((Table1[[SEN Primary Need]:[SEN Primary Need]]=Metadata!$F7)*(Table1[[National Curriculum Year]:[National Curriculum Year]]=Metadata!$C$13))</f>
        <v>0</v>
      </c>
      <c r="R96" s="136" cm="1">
        <f t="array" ref="R96">SUMPRODUCT((Table1[[SEN Primary Need]:[SEN Primary Need]]=Metadata!$F7)*(Table1[[National Curriculum Year]:[National Curriculum Year]]=Metadata!$C$14))</f>
        <v>0</v>
      </c>
      <c r="S96" s="136" cm="1">
        <f t="array" ref="S96">SUMPRODUCT((Table1[[SEN Primary Need]:[SEN Primary Need]]=Metadata!$F7)*(Table1[[National Curriculum Year]:[National Curriculum Year]]=Metadata!$C$15))</f>
        <v>0</v>
      </c>
      <c r="T96" s="136" cm="1">
        <f t="array" ref="T96">SUMPRODUCT((Table1[[SEN Primary Need]:[SEN Primary Need]]=Metadata!$F7)*(Table1[[National Curriculum Year]:[National Curriculum Year]]=Metadata!$C$16))</f>
        <v>0</v>
      </c>
      <c r="U96" s="136" cm="1">
        <f t="array" ref="U96">SUMPRODUCT((Table1[[SEN Primary Need]:[SEN Primary Need]]=Metadata!$F7)*(Table1[[National Curriculum Year]:[National Curriculum Year]]=Metadata!$C$17))</f>
        <v>0</v>
      </c>
      <c r="V96" s="136" cm="1">
        <f t="array" ref="V96">SUMPRODUCT((Table1[[SEN Primary Need]:[SEN Primary Need]]=Metadata!$F7)*(Table1[[National Curriculum Year]:[National Curriculum Year]]=Metadata!$C$18))</f>
        <v>0</v>
      </c>
      <c r="W96" s="136" cm="1">
        <f t="array" ref="W96">SUMPRODUCT((Table1[[SEN Primary Need]:[SEN Primary Need]]=Metadata!$F7)*(Table1[[National Curriculum Year]:[National Curriculum Year]]=Metadata!$C$19))</f>
        <v>0</v>
      </c>
      <c r="X96" s="136" cm="1">
        <f t="array" ref="X96">SUMPRODUCT((Table1[[SEN Primary Need]:[SEN Primary Need]]=Metadata!$F7)*(Table1[[National Curriculum Year]:[National Curriculum Year]]=Metadata!$C$20))</f>
        <v>0</v>
      </c>
      <c r="Y96" s="136" cm="1">
        <f t="array" ref="Y96">SUMPRODUCT((Table1[[SEN Primary Need]:[SEN Primary Need]]=Metadata!$F7)*(Table1[[National Curriculum Year]:[National Curriculum Year]]=Metadata!$C$21))</f>
        <v>0</v>
      </c>
      <c r="Z96" s="136" cm="1">
        <f t="array" ref="Z96">SUMPRODUCT((Table1[[SEN Primary Need]:[SEN Primary Need]]=Metadata!$F7)*(Table1[[National Curriculum Year]:[National Curriculum Year]]=Metadata!$C$22))</f>
        <v>0</v>
      </c>
    </row>
    <row r="97" spans="1:29" s="21" customFormat="1" ht="15.6" x14ac:dyDescent="0.3">
      <c r="A97" s="111" t="s">
        <v>32</v>
      </c>
      <c r="B97" s="35">
        <f t="shared" si="15"/>
        <v>4.4101828612405879E-2</v>
      </c>
      <c r="C97" s="35">
        <f t="shared" si="16"/>
        <v>2.6769636952091273E-2</v>
      </c>
      <c r="D97" s="35">
        <f t="shared" si="17"/>
        <v>2.9285025737711547E-2</v>
      </c>
      <c r="E97" s="35">
        <f t="shared" si="18"/>
        <v>2.8074205082267191E-2</v>
      </c>
      <c r="F97" s="37">
        <f t="shared" si="7"/>
        <v>0</v>
      </c>
      <c r="G97" s="136" cm="1">
        <f t="array" ref="G97">SUMPRODUCT((Table1[[SEN Primary Need]:[SEN Primary Need]]=Metadata!$F8)*(Table1[[National Curriculum Year]:[National Curriculum Year]]=Metadata!$C$3))</f>
        <v>0</v>
      </c>
      <c r="H97" s="136" cm="1">
        <f t="array" ref="H97">SUMPRODUCT((Table1[[SEN Primary Need]:[SEN Primary Need]]=Metadata!$F8)*(Table1[[National Curriculum Year]:[National Curriculum Year]]=Metadata!$C$4))</f>
        <v>0</v>
      </c>
      <c r="I97" s="136" cm="1">
        <f t="array" ref="I97">SUMPRODUCT((Table1[[SEN Primary Need]:[SEN Primary Need]]=Metadata!$F8)*(Table1[[National Curriculum Year]:[National Curriculum Year]]=Metadata!$C$5))</f>
        <v>0</v>
      </c>
      <c r="J97" s="136" cm="1">
        <f t="array" ref="J97">SUMPRODUCT((Table1[[SEN Primary Need]:[SEN Primary Need]]=Metadata!$F8)*(Table1[[National Curriculum Year]:[National Curriculum Year]]=Metadata!$C$6))</f>
        <v>0</v>
      </c>
      <c r="K97" s="136" cm="1">
        <f t="array" ref="K97">SUMPRODUCT((Table1[[SEN Primary Need]:[SEN Primary Need]]=Metadata!$F8)*(Table1[[National Curriculum Year]:[National Curriculum Year]]=Metadata!$C$7))</f>
        <v>0</v>
      </c>
      <c r="L97" s="136" cm="1">
        <f t="array" ref="L97">SUMPRODUCT((Table1[[SEN Primary Need]:[SEN Primary Need]]=Metadata!$F8)*(Table1[[National Curriculum Year]:[National Curriculum Year]]=Metadata!$C$8))</f>
        <v>0</v>
      </c>
      <c r="M97" s="136" cm="1">
        <f t="array" ref="M97">SUMPRODUCT((Table1[[SEN Primary Need]:[SEN Primary Need]]=Metadata!$F8)*(Table1[[National Curriculum Year]:[National Curriculum Year]]=Metadata!$C$9))</f>
        <v>0</v>
      </c>
      <c r="N97" s="136" cm="1">
        <f t="array" ref="N97">SUMPRODUCT((Table1[[SEN Primary Need]:[SEN Primary Need]]=Metadata!$F8)*(Table1[[National Curriculum Year]:[National Curriculum Year]]=Metadata!$C$10))</f>
        <v>0</v>
      </c>
      <c r="O97" s="136" cm="1">
        <f t="array" ref="O97">SUMPRODUCT((Table1[[SEN Primary Need]:[SEN Primary Need]]=Metadata!$F8)*(Table1[[National Curriculum Year]:[National Curriculum Year]]=Metadata!$C$11))</f>
        <v>0</v>
      </c>
      <c r="P97" s="136" cm="1">
        <f t="array" ref="P97">SUMPRODUCT((Table1[[SEN Primary Need]:[SEN Primary Need]]=Metadata!$F8)*(Table1[[National Curriculum Year]:[National Curriculum Year]]=Metadata!$C$12))</f>
        <v>0</v>
      </c>
      <c r="Q97" s="136" cm="1">
        <f t="array" ref="Q97">SUMPRODUCT((Table1[[SEN Primary Need]:[SEN Primary Need]]=Metadata!$F8)*(Table1[[National Curriculum Year]:[National Curriculum Year]]=Metadata!$C$13))</f>
        <v>0</v>
      </c>
      <c r="R97" s="136" cm="1">
        <f t="array" ref="R97">SUMPRODUCT((Table1[[SEN Primary Need]:[SEN Primary Need]]=Metadata!$F8)*(Table1[[National Curriculum Year]:[National Curriculum Year]]=Metadata!$C$14))</f>
        <v>0</v>
      </c>
      <c r="S97" s="136" cm="1">
        <f t="array" ref="S97">SUMPRODUCT((Table1[[SEN Primary Need]:[SEN Primary Need]]=Metadata!$F8)*(Table1[[National Curriculum Year]:[National Curriculum Year]]=Metadata!$C$15))</f>
        <v>0</v>
      </c>
      <c r="T97" s="136" cm="1">
        <f t="array" ref="T97">SUMPRODUCT((Table1[[SEN Primary Need]:[SEN Primary Need]]=Metadata!$F8)*(Table1[[National Curriculum Year]:[National Curriculum Year]]=Metadata!$C$16))</f>
        <v>0</v>
      </c>
      <c r="U97" s="136" cm="1">
        <f t="array" ref="U97">SUMPRODUCT((Table1[[SEN Primary Need]:[SEN Primary Need]]=Metadata!$F8)*(Table1[[National Curriculum Year]:[National Curriculum Year]]=Metadata!$C$17))</f>
        <v>0</v>
      </c>
      <c r="V97" s="136" cm="1">
        <f t="array" ref="V97">SUMPRODUCT((Table1[[SEN Primary Need]:[SEN Primary Need]]=Metadata!$F8)*(Table1[[National Curriculum Year]:[National Curriculum Year]]=Metadata!$C$18))</f>
        <v>0</v>
      </c>
      <c r="W97" s="136" cm="1">
        <f t="array" ref="W97">SUMPRODUCT((Table1[[SEN Primary Need]:[SEN Primary Need]]=Metadata!$F8)*(Table1[[National Curriculum Year]:[National Curriculum Year]]=Metadata!$C$19))</f>
        <v>0</v>
      </c>
      <c r="X97" s="136" cm="1">
        <f t="array" ref="X97">SUMPRODUCT((Table1[[SEN Primary Need]:[SEN Primary Need]]=Metadata!$F8)*(Table1[[National Curriculum Year]:[National Curriculum Year]]=Metadata!$C$20))</f>
        <v>0</v>
      </c>
      <c r="Y97" s="136" cm="1">
        <f t="array" ref="Y97">SUMPRODUCT((Table1[[SEN Primary Need]:[SEN Primary Need]]=Metadata!$F8)*(Table1[[National Curriculum Year]:[National Curriculum Year]]=Metadata!$C$21))</f>
        <v>0</v>
      </c>
      <c r="Z97" s="136" cm="1">
        <f t="array" ref="Z97">SUMPRODUCT((Table1[[SEN Primary Need]:[SEN Primary Need]]=Metadata!$F8)*(Table1[[National Curriculum Year]:[National Curriculum Year]]=Metadata!$C$22))</f>
        <v>0</v>
      </c>
    </row>
    <row r="98" spans="1:29" s="21" customFormat="1" ht="15.6" x14ac:dyDescent="0.3">
      <c r="A98" s="111" t="s">
        <v>39</v>
      </c>
      <c r="B98" s="35">
        <f t="shared" si="15"/>
        <v>1.559698816780208E-2</v>
      </c>
      <c r="C98" s="35">
        <f t="shared" si="16"/>
        <v>2.5127211084689689E-3</v>
      </c>
      <c r="D98" s="35">
        <f t="shared" si="17"/>
        <v>1.0107823881276693E-3</v>
      </c>
      <c r="E98" s="35">
        <f t="shared" si="18"/>
        <v>8.2695944445720492E-3</v>
      </c>
      <c r="F98" s="37">
        <f t="shared" si="7"/>
        <v>0</v>
      </c>
      <c r="G98" s="136" cm="1">
        <f t="array" ref="G98">SUMPRODUCT((Table1[[SEN Primary Need]:[SEN Primary Need]]=Metadata!$F9)*(Table1[[National Curriculum Year]:[National Curriculum Year]]=Metadata!$C$3))</f>
        <v>0</v>
      </c>
      <c r="H98" s="136" cm="1">
        <f t="array" ref="H98">SUMPRODUCT((Table1[[SEN Primary Need]:[SEN Primary Need]]=Metadata!$F9)*(Table1[[National Curriculum Year]:[National Curriculum Year]]=Metadata!$C$4))</f>
        <v>0</v>
      </c>
      <c r="I98" s="136" cm="1">
        <f t="array" ref="I98">SUMPRODUCT((Table1[[SEN Primary Need]:[SEN Primary Need]]=Metadata!$F9)*(Table1[[National Curriculum Year]:[National Curriculum Year]]=Metadata!$C$5))</f>
        <v>0</v>
      </c>
      <c r="J98" s="136" cm="1">
        <f t="array" ref="J98">SUMPRODUCT((Table1[[SEN Primary Need]:[SEN Primary Need]]=Metadata!$F9)*(Table1[[National Curriculum Year]:[National Curriculum Year]]=Metadata!$C$6))</f>
        <v>0</v>
      </c>
      <c r="K98" s="136" cm="1">
        <f t="array" ref="K98">SUMPRODUCT((Table1[[SEN Primary Need]:[SEN Primary Need]]=Metadata!$F9)*(Table1[[National Curriculum Year]:[National Curriculum Year]]=Metadata!$C$7))</f>
        <v>0</v>
      </c>
      <c r="L98" s="136" cm="1">
        <f t="array" ref="L98">SUMPRODUCT((Table1[[SEN Primary Need]:[SEN Primary Need]]=Metadata!$F9)*(Table1[[National Curriculum Year]:[National Curriculum Year]]=Metadata!$C$8))</f>
        <v>0</v>
      </c>
      <c r="M98" s="136" cm="1">
        <f t="array" ref="M98">SUMPRODUCT((Table1[[SEN Primary Need]:[SEN Primary Need]]=Metadata!$F9)*(Table1[[National Curriculum Year]:[National Curriculum Year]]=Metadata!$C$9))</f>
        <v>0</v>
      </c>
      <c r="N98" s="136" cm="1">
        <f t="array" ref="N98">SUMPRODUCT((Table1[[SEN Primary Need]:[SEN Primary Need]]=Metadata!$F9)*(Table1[[National Curriculum Year]:[National Curriculum Year]]=Metadata!$C$10))</f>
        <v>0</v>
      </c>
      <c r="O98" s="136" cm="1">
        <f t="array" ref="O98">SUMPRODUCT((Table1[[SEN Primary Need]:[SEN Primary Need]]=Metadata!$F9)*(Table1[[National Curriculum Year]:[National Curriculum Year]]=Metadata!$C$11))</f>
        <v>0</v>
      </c>
      <c r="P98" s="136" cm="1">
        <f t="array" ref="P98">SUMPRODUCT((Table1[[SEN Primary Need]:[SEN Primary Need]]=Metadata!$F9)*(Table1[[National Curriculum Year]:[National Curriculum Year]]=Metadata!$C$12))</f>
        <v>0</v>
      </c>
      <c r="Q98" s="136" cm="1">
        <f t="array" ref="Q98">SUMPRODUCT((Table1[[SEN Primary Need]:[SEN Primary Need]]=Metadata!$F9)*(Table1[[National Curriculum Year]:[National Curriculum Year]]=Metadata!$C$13))</f>
        <v>0</v>
      </c>
      <c r="R98" s="136" cm="1">
        <f t="array" ref="R98">SUMPRODUCT((Table1[[SEN Primary Need]:[SEN Primary Need]]=Metadata!$F9)*(Table1[[National Curriculum Year]:[National Curriculum Year]]=Metadata!$C$14))</f>
        <v>0</v>
      </c>
      <c r="S98" s="136" cm="1">
        <f t="array" ref="S98">SUMPRODUCT((Table1[[SEN Primary Need]:[SEN Primary Need]]=Metadata!$F9)*(Table1[[National Curriculum Year]:[National Curriculum Year]]=Metadata!$C$15))</f>
        <v>0</v>
      </c>
      <c r="T98" s="136" cm="1">
        <f t="array" ref="T98">SUMPRODUCT((Table1[[SEN Primary Need]:[SEN Primary Need]]=Metadata!$F9)*(Table1[[National Curriculum Year]:[National Curriculum Year]]=Metadata!$C$16))</f>
        <v>0</v>
      </c>
      <c r="U98" s="136" cm="1">
        <f t="array" ref="U98">SUMPRODUCT((Table1[[SEN Primary Need]:[SEN Primary Need]]=Metadata!$F9)*(Table1[[National Curriculum Year]:[National Curriculum Year]]=Metadata!$C$17))</f>
        <v>0</v>
      </c>
      <c r="V98" s="136" cm="1">
        <f t="array" ref="V98">SUMPRODUCT((Table1[[SEN Primary Need]:[SEN Primary Need]]=Metadata!$F9)*(Table1[[National Curriculum Year]:[National Curriculum Year]]=Metadata!$C$18))</f>
        <v>0</v>
      </c>
      <c r="W98" s="136" cm="1">
        <f t="array" ref="W98">SUMPRODUCT((Table1[[SEN Primary Need]:[SEN Primary Need]]=Metadata!$F9)*(Table1[[National Curriculum Year]:[National Curriculum Year]]=Metadata!$C$19))</f>
        <v>0</v>
      </c>
      <c r="X98" s="136" cm="1">
        <f t="array" ref="X98">SUMPRODUCT((Table1[[SEN Primary Need]:[SEN Primary Need]]=Metadata!$F9)*(Table1[[National Curriculum Year]:[National Curriculum Year]]=Metadata!$C$20))</f>
        <v>0</v>
      </c>
      <c r="Y98" s="136" cm="1">
        <f t="array" ref="Y98">SUMPRODUCT((Table1[[SEN Primary Need]:[SEN Primary Need]]=Metadata!$F9)*(Table1[[National Curriculum Year]:[National Curriculum Year]]=Metadata!$C$21))</f>
        <v>0</v>
      </c>
      <c r="Z98" s="136" cm="1">
        <f t="array" ref="Z98">SUMPRODUCT((Table1[[SEN Primary Need]:[SEN Primary Need]]=Metadata!$F9)*(Table1[[National Curriculum Year]:[National Curriculum Year]]=Metadata!$C$22))</f>
        <v>0</v>
      </c>
    </row>
    <row r="99" spans="1:29" s="21" customFormat="1" ht="15.6" x14ac:dyDescent="0.3">
      <c r="A99" s="111" t="s">
        <v>31</v>
      </c>
      <c r="B99" s="35">
        <f t="shared" si="15"/>
        <v>9.1430620294012197E-3</v>
      </c>
      <c r="C99" s="35">
        <f t="shared" si="16"/>
        <v>4.2100898572510682E-2</v>
      </c>
      <c r="D99" s="35">
        <f t="shared" si="17"/>
        <v>2.7808219469583961E-2</v>
      </c>
      <c r="E99" s="35">
        <f t="shared" si="18"/>
        <v>3.2312745480855366E-2</v>
      </c>
      <c r="F99" s="37">
        <f t="shared" si="7"/>
        <v>0</v>
      </c>
      <c r="G99" s="136" cm="1">
        <f t="array" ref="G99">SUMPRODUCT((Table1[[SEN Primary Need]:[SEN Primary Need]]=Metadata!$F10)*(Table1[[National Curriculum Year]:[National Curriculum Year]]=Metadata!$C$3))</f>
        <v>0</v>
      </c>
      <c r="H99" s="136" cm="1">
        <f t="array" ref="H99">SUMPRODUCT((Table1[[SEN Primary Need]:[SEN Primary Need]]=Metadata!$F10)*(Table1[[National Curriculum Year]:[National Curriculum Year]]=Metadata!$C$4))</f>
        <v>0</v>
      </c>
      <c r="I99" s="136" cm="1">
        <f t="array" ref="I99">SUMPRODUCT((Table1[[SEN Primary Need]:[SEN Primary Need]]=Metadata!$F10)*(Table1[[National Curriculum Year]:[National Curriculum Year]]=Metadata!$C$5))</f>
        <v>0</v>
      </c>
      <c r="J99" s="136" cm="1">
        <f t="array" ref="J99">SUMPRODUCT((Table1[[SEN Primary Need]:[SEN Primary Need]]=Metadata!$F10)*(Table1[[National Curriculum Year]:[National Curriculum Year]]=Metadata!$C$6))</f>
        <v>0</v>
      </c>
      <c r="K99" s="136" cm="1">
        <f t="array" ref="K99">SUMPRODUCT((Table1[[SEN Primary Need]:[SEN Primary Need]]=Metadata!$F10)*(Table1[[National Curriculum Year]:[National Curriculum Year]]=Metadata!$C$7))</f>
        <v>0</v>
      </c>
      <c r="L99" s="136" cm="1">
        <f t="array" ref="L99">SUMPRODUCT((Table1[[SEN Primary Need]:[SEN Primary Need]]=Metadata!$F10)*(Table1[[National Curriculum Year]:[National Curriculum Year]]=Metadata!$C$8))</f>
        <v>0</v>
      </c>
      <c r="M99" s="136" cm="1">
        <f t="array" ref="M99">SUMPRODUCT((Table1[[SEN Primary Need]:[SEN Primary Need]]=Metadata!$F10)*(Table1[[National Curriculum Year]:[National Curriculum Year]]=Metadata!$C$9))</f>
        <v>0</v>
      </c>
      <c r="N99" s="136" cm="1">
        <f t="array" ref="N99">SUMPRODUCT((Table1[[SEN Primary Need]:[SEN Primary Need]]=Metadata!$F10)*(Table1[[National Curriculum Year]:[National Curriculum Year]]=Metadata!$C$10))</f>
        <v>0</v>
      </c>
      <c r="O99" s="136" cm="1">
        <f t="array" ref="O99">SUMPRODUCT((Table1[[SEN Primary Need]:[SEN Primary Need]]=Metadata!$F10)*(Table1[[National Curriculum Year]:[National Curriculum Year]]=Metadata!$C$11))</f>
        <v>0</v>
      </c>
      <c r="P99" s="136" cm="1">
        <f t="array" ref="P99">SUMPRODUCT((Table1[[SEN Primary Need]:[SEN Primary Need]]=Metadata!$F10)*(Table1[[National Curriculum Year]:[National Curriculum Year]]=Metadata!$C$12))</f>
        <v>0</v>
      </c>
      <c r="Q99" s="136" cm="1">
        <f t="array" ref="Q99">SUMPRODUCT((Table1[[SEN Primary Need]:[SEN Primary Need]]=Metadata!$F10)*(Table1[[National Curriculum Year]:[National Curriculum Year]]=Metadata!$C$13))</f>
        <v>0</v>
      </c>
      <c r="R99" s="136" cm="1">
        <f t="array" ref="R99">SUMPRODUCT((Table1[[SEN Primary Need]:[SEN Primary Need]]=Metadata!$F10)*(Table1[[National Curriculum Year]:[National Curriculum Year]]=Metadata!$C$14))</f>
        <v>0</v>
      </c>
      <c r="S99" s="136" cm="1">
        <f t="array" ref="S99">SUMPRODUCT((Table1[[SEN Primary Need]:[SEN Primary Need]]=Metadata!$F10)*(Table1[[National Curriculum Year]:[National Curriculum Year]]=Metadata!$C$15))</f>
        <v>0</v>
      </c>
      <c r="T99" s="136" cm="1">
        <f t="array" ref="T99">SUMPRODUCT((Table1[[SEN Primary Need]:[SEN Primary Need]]=Metadata!$F10)*(Table1[[National Curriculum Year]:[National Curriculum Year]]=Metadata!$C$16))</f>
        <v>0</v>
      </c>
      <c r="U99" s="136" cm="1">
        <f t="array" ref="U99">SUMPRODUCT((Table1[[SEN Primary Need]:[SEN Primary Need]]=Metadata!$F10)*(Table1[[National Curriculum Year]:[National Curriculum Year]]=Metadata!$C$17))</f>
        <v>0</v>
      </c>
      <c r="V99" s="136" cm="1">
        <f t="array" ref="V99">SUMPRODUCT((Table1[[SEN Primary Need]:[SEN Primary Need]]=Metadata!$F10)*(Table1[[National Curriculum Year]:[National Curriculum Year]]=Metadata!$C$18))</f>
        <v>0</v>
      </c>
      <c r="W99" s="136" cm="1">
        <f t="array" ref="W99">SUMPRODUCT((Table1[[SEN Primary Need]:[SEN Primary Need]]=Metadata!$F10)*(Table1[[National Curriculum Year]:[National Curriculum Year]]=Metadata!$C$19))</f>
        <v>0</v>
      </c>
      <c r="X99" s="136" cm="1">
        <f t="array" ref="X99">SUMPRODUCT((Table1[[SEN Primary Need]:[SEN Primary Need]]=Metadata!$F10)*(Table1[[National Curriculum Year]:[National Curriculum Year]]=Metadata!$C$20))</f>
        <v>0</v>
      </c>
      <c r="Y99" s="136" cm="1">
        <f t="array" ref="Y99">SUMPRODUCT((Table1[[SEN Primary Need]:[SEN Primary Need]]=Metadata!$F10)*(Table1[[National Curriculum Year]:[National Curriculum Year]]=Metadata!$C$21))</f>
        <v>0</v>
      </c>
      <c r="Z99" s="136" cm="1">
        <f t="array" ref="Z99">SUMPRODUCT((Table1[[SEN Primary Need]:[SEN Primary Need]]=Metadata!$F10)*(Table1[[National Curriculum Year]:[National Curriculum Year]]=Metadata!$C$22))</f>
        <v>0</v>
      </c>
    </row>
    <row r="100" spans="1:29" s="21" customFormat="1" ht="15.6" x14ac:dyDescent="0.3">
      <c r="A100" s="111" t="s">
        <v>40</v>
      </c>
      <c r="B100" s="35">
        <f t="shared" si="15"/>
        <v>2.5457153101470061E-2</v>
      </c>
      <c r="C100" s="35">
        <f t="shared" si="16"/>
        <v>5.7257808116015921E-3</v>
      </c>
      <c r="D100" s="35">
        <f t="shared" si="17"/>
        <v>4.3069969548850577E-3</v>
      </c>
      <c r="E100" s="35">
        <f t="shared" si="18"/>
        <v>2.598096638108582E-2</v>
      </c>
      <c r="F100" s="37">
        <f t="shared" si="7"/>
        <v>0</v>
      </c>
      <c r="G100" s="136" cm="1">
        <f t="array" ref="G100">SUMPRODUCT((Table1[[SEN Primary Need]:[SEN Primary Need]]=Metadata!$F11)*(Table1[[National Curriculum Year]:[National Curriculum Year]]=Metadata!$C$3))</f>
        <v>0</v>
      </c>
      <c r="H100" s="136" cm="1">
        <f t="array" ref="H100">SUMPRODUCT((Table1[[SEN Primary Need]:[SEN Primary Need]]=Metadata!$F11)*(Table1[[National Curriculum Year]:[National Curriculum Year]]=Metadata!$C$4))</f>
        <v>0</v>
      </c>
      <c r="I100" s="136" cm="1">
        <f t="array" ref="I100">SUMPRODUCT((Table1[[SEN Primary Need]:[SEN Primary Need]]=Metadata!$F11)*(Table1[[National Curriculum Year]:[National Curriculum Year]]=Metadata!$C$5))</f>
        <v>0</v>
      </c>
      <c r="J100" s="136" cm="1">
        <f t="array" ref="J100">SUMPRODUCT((Table1[[SEN Primary Need]:[SEN Primary Need]]=Metadata!$F11)*(Table1[[National Curriculum Year]:[National Curriculum Year]]=Metadata!$C$6))</f>
        <v>0</v>
      </c>
      <c r="K100" s="136" cm="1">
        <f t="array" ref="K100">SUMPRODUCT((Table1[[SEN Primary Need]:[SEN Primary Need]]=Metadata!$F11)*(Table1[[National Curriculum Year]:[National Curriculum Year]]=Metadata!$C$7))</f>
        <v>0</v>
      </c>
      <c r="L100" s="136" cm="1">
        <f t="array" ref="L100">SUMPRODUCT((Table1[[SEN Primary Need]:[SEN Primary Need]]=Metadata!$F11)*(Table1[[National Curriculum Year]:[National Curriculum Year]]=Metadata!$C$8))</f>
        <v>0</v>
      </c>
      <c r="M100" s="136" cm="1">
        <f t="array" ref="M100">SUMPRODUCT((Table1[[SEN Primary Need]:[SEN Primary Need]]=Metadata!$F11)*(Table1[[National Curriculum Year]:[National Curriculum Year]]=Metadata!$C$9))</f>
        <v>0</v>
      </c>
      <c r="N100" s="136" cm="1">
        <f t="array" ref="N100">SUMPRODUCT((Table1[[SEN Primary Need]:[SEN Primary Need]]=Metadata!$F11)*(Table1[[National Curriculum Year]:[National Curriculum Year]]=Metadata!$C$10))</f>
        <v>0</v>
      </c>
      <c r="O100" s="136" cm="1">
        <f t="array" ref="O100">SUMPRODUCT((Table1[[SEN Primary Need]:[SEN Primary Need]]=Metadata!$F11)*(Table1[[National Curriculum Year]:[National Curriculum Year]]=Metadata!$C$11))</f>
        <v>0</v>
      </c>
      <c r="P100" s="136" cm="1">
        <f t="array" ref="P100">SUMPRODUCT((Table1[[SEN Primary Need]:[SEN Primary Need]]=Metadata!$F11)*(Table1[[National Curriculum Year]:[National Curriculum Year]]=Metadata!$C$12))</f>
        <v>0</v>
      </c>
      <c r="Q100" s="136" cm="1">
        <f t="array" ref="Q100">SUMPRODUCT((Table1[[SEN Primary Need]:[SEN Primary Need]]=Metadata!$F11)*(Table1[[National Curriculum Year]:[National Curriculum Year]]=Metadata!$C$13))</f>
        <v>0</v>
      </c>
      <c r="R100" s="136" cm="1">
        <f t="array" ref="R100">SUMPRODUCT((Table1[[SEN Primary Need]:[SEN Primary Need]]=Metadata!$F11)*(Table1[[National Curriculum Year]:[National Curriculum Year]]=Metadata!$C$14))</f>
        <v>0</v>
      </c>
      <c r="S100" s="136" cm="1">
        <f t="array" ref="S100">SUMPRODUCT((Table1[[SEN Primary Need]:[SEN Primary Need]]=Metadata!$F11)*(Table1[[National Curriculum Year]:[National Curriculum Year]]=Metadata!$C$15))</f>
        <v>0</v>
      </c>
      <c r="T100" s="136" cm="1">
        <f t="array" ref="T100">SUMPRODUCT((Table1[[SEN Primary Need]:[SEN Primary Need]]=Metadata!$F11)*(Table1[[National Curriculum Year]:[National Curriculum Year]]=Metadata!$C$16))</f>
        <v>0</v>
      </c>
      <c r="U100" s="136" cm="1">
        <f t="array" ref="U100">SUMPRODUCT((Table1[[SEN Primary Need]:[SEN Primary Need]]=Metadata!$F11)*(Table1[[National Curriculum Year]:[National Curriculum Year]]=Metadata!$C$17))</f>
        <v>0</v>
      </c>
      <c r="V100" s="136" cm="1">
        <f t="array" ref="V100">SUMPRODUCT((Table1[[SEN Primary Need]:[SEN Primary Need]]=Metadata!$F11)*(Table1[[National Curriculum Year]:[National Curriculum Year]]=Metadata!$C$18))</f>
        <v>0</v>
      </c>
      <c r="W100" s="136" cm="1">
        <f t="array" ref="W100">SUMPRODUCT((Table1[[SEN Primary Need]:[SEN Primary Need]]=Metadata!$F11)*(Table1[[National Curriculum Year]:[National Curriculum Year]]=Metadata!$C$19))</f>
        <v>0</v>
      </c>
      <c r="X100" s="136" cm="1">
        <f t="array" ref="X100">SUMPRODUCT((Table1[[SEN Primary Need]:[SEN Primary Need]]=Metadata!$F11)*(Table1[[National Curriculum Year]:[National Curriculum Year]]=Metadata!$C$20))</f>
        <v>0</v>
      </c>
      <c r="Y100" s="136" cm="1">
        <f t="array" ref="Y100">SUMPRODUCT((Table1[[SEN Primary Need]:[SEN Primary Need]]=Metadata!$F11)*(Table1[[National Curriculum Year]:[National Curriculum Year]]=Metadata!$C$21))</f>
        <v>0</v>
      </c>
      <c r="Z100" s="136" cm="1">
        <f t="array" ref="Z100">SUMPRODUCT((Table1[[SEN Primary Need]:[SEN Primary Need]]=Metadata!$F11)*(Table1[[National Curriculum Year]:[National Curriculum Year]]=Metadata!$C$22))</f>
        <v>0</v>
      </c>
    </row>
    <row r="101" spans="1:29" s="21" customFormat="1" ht="15.6" x14ac:dyDescent="0.3">
      <c r="A101" s="111" t="s">
        <v>38</v>
      </c>
      <c r="B101" s="35">
        <f t="shared" si="15"/>
        <v>5.5396199354607385E-2</v>
      </c>
      <c r="C101" s="35">
        <f t="shared" si="16"/>
        <v>0.16584398858946239</v>
      </c>
      <c r="D101" s="35">
        <f t="shared" si="17"/>
        <v>0.21538602311393326</v>
      </c>
      <c r="E101" s="35">
        <f t="shared" si="18"/>
        <v>0.18412308304813529</v>
      </c>
      <c r="F101" s="37">
        <f t="shared" si="7"/>
        <v>0</v>
      </c>
      <c r="G101" s="136" cm="1">
        <f t="array" ref="G101">SUMPRODUCT((Table1[[SEN Primary Need]:[SEN Primary Need]]=Metadata!$F12)*(Table1[[National Curriculum Year]:[National Curriculum Year]]=Metadata!$C$3))</f>
        <v>0</v>
      </c>
      <c r="H101" s="136" cm="1">
        <f t="array" ref="H101">SUMPRODUCT((Table1[[SEN Primary Need]:[SEN Primary Need]]=Metadata!$F12)*(Table1[[National Curriculum Year]:[National Curriculum Year]]=Metadata!$C$4))</f>
        <v>0</v>
      </c>
      <c r="I101" s="136" cm="1">
        <f t="array" ref="I101">SUMPRODUCT((Table1[[SEN Primary Need]:[SEN Primary Need]]=Metadata!$F12)*(Table1[[National Curriculum Year]:[National Curriculum Year]]=Metadata!$C$5))</f>
        <v>0</v>
      </c>
      <c r="J101" s="136" cm="1">
        <f t="array" ref="J101">SUMPRODUCT((Table1[[SEN Primary Need]:[SEN Primary Need]]=Metadata!$F12)*(Table1[[National Curriculum Year]:[National Curriculum Year]]=Metadata!$C$6))</f>
        <v>0</v>
      </c>
      <c r="K101" s="136" cm="1">
        <f t="array" ref="K101">SUMPRODUCT((Table1[[SEN Primary Need]:[SEN Primary Need]]=Metadata!$F12)*(Table1[[National Curriculum Year]:[National Curriculum Year]]=Metadata!$C$7))</f>
        <v>0</v>
      </c>
      <c r="L101" s="136" cm="1">
        <f t="array" ref="L101">SUMPRODUCT((Table1[[SEN Primary Need]:[SEN Primary Need]]=Metadata!$F12)*(Table1[[National Curriculum Year]:[National Curriculum Year]]=Metadata!$C$8))</f>
        <v>0</v>
      </c>
      <c r="M101" s="136" cm="1">
        <f t="array" ref="M101">SUMPRODUCT((Table1[[SEN Primary Need]:[SEN Primary Need]]=Metadata!$F12)*(Table1[[National Curriculum Year]:[National Curriculum Year]]=Metadata!$C$9))</f>
        <v>0</v>
      </c>
      <c r="N101" s="136" cm="1">
        <f t="array" ref="N101">SUMPRODUCT((Table1[[SEN Primary Need]:[SEN Primary Need]]=Metadata!$F12)*(Table1[[National Curriculum Year]:[National Curriculum Year]]=Metadata!$C$10))</f>
        <v>0</v>
      </c>
      <c r="O101" s="136" cm="1">
        <f t="array" ref="O101">SUMPRODUCT((Table1[[SEN Primary Need]:[SEN Primary Need]]=Metadata!$F12)*(Table1[[National Curriculum Year]:[National Curriculum Year]]=Metadata!$C$11))</f>
        <v>0</v>
      </c>
      <c r="P101" s="136" cm="1">
        <f t="array" ref="P101">SUMPRODUCT((Table1[[SEN Primary Need]:[SEN Primary Need]]=Metadata!$F12)*(Table1[[National Curriculum Year]:[National Curriculum Year]]=Metadata!$C$12))</f>
        <v>0</v>
      </c>
      <c r="Q101" s="136" cm="1">
        <f t="array" ref="Q101">SUMPRODUCT((Table1[[SEN Primary Need]:[SEN Primary Need]]=Metadata!$F12)*(Table1[[National Curriculum Year]:[National Curriculum Year]]=Metadata!$C$13))</f>
        <v>0</v>
      </c>
      <c r="R101" s="136" cm="1">
        <f t="array" ref="R101">SUMPRODUCT((Table1[[SEN Primary Need]:[SEN Primary Need]]=Metadata!$F12)*(Table1[[National Curriculum Year]:[National Curriculum Year]]=Metadata!$C$14))</f>
        <v>0</v>
      </c>
      <c r="S101" s="136" cm="1">
        <f t="array" ref="S101">SUMPRODUCT((Table1[[SEN Primary Need]:[SEN Primary Need]]=Metadata!$F12)*(Table1[[National Curriculum Year]:[National Curriculum Year]]=Metadata!$C$15))</f>
        <v>0</v>
      </c>
      <c r="T101" s="136" cm="1">
        <f t="array" ref="T101">SUMPRODUCT((Table1[[SEN Primary Need]:[SEN Primary Need]]=Metadata!$F12)*(Table1[[National Curriculum Year]:[National Curriculum Year]]=Metadata!$C$16))</f>
        <v>0</v>
      </c>
      <c r="U101" s="136" cm="1">
        <f t="array" ref="U101">SUMPRODUCT((Table1[[SEN Primary Need]:[SEN Primary Need]]=Metadata!$F12)*(Table1[[National Curriculum Year]:[National Curriculum Year]]=Metadata!$C$17))</f>
        <v>0</v>
      </c>
      <c r="V101" s="136" cm="1">
        <f t="array" ref="V101">SUMPRODUCT((Table1[[SEN Primary Need]:[SEN Primary Need]]=Metadata!$F12)*(Table1[[National Curriculum Year]:[National Curriculum Year]]=Metadata!$C$18))</f>
        <v>0</v>
      </c>
      <c r="W101" s="136" cm="1">
        <f t="array" ref="W101">SUMPRODUCT((Table1[[SEN Primary Need]:[SEN Primary Need]]=Metadata!$F12)*(Table1[[National Curriculum Year]:[National Curriculum Year]]=Metadata!$C$19))</f>
        <v>0</v>
      </c>
      <c r="X101" s="136" cm="1">
        <f t="array" ref="X101">SUMPRODUCT((Table1[[SEN Primary Need]:[SEN Primary Need]]=Metadata!$F12)*(Table1[[National Curriculum Year]:[National Curriculum Year]]=Metadata!$C$20))</f>
        <v>0</v>
      </c>
      <c r="Y101" s="136" cm="1">
        <f t="array" ref="Y101">SUMPRODUCT((Table1[[SEN Primary Need]:[SEN Primary Need]]=Metadata!$F12)*(Table1[[National Curriculum Year]:[National Curriculum Year]]=Metadata!$C$21))</f>
        <v>0</v>
      </c>
      <c r="Z101" s="136" cm="1">
        <f t="array" ref="Z101">SUMPRODUCT((Table1[[SEN Primary Need]:[SEN Primary Need]]=Metadata!$F12)*(Table1[[National Curriculum Year]:[National Curriculum Year]]=Metadata!$C$22))</f>
        <v>0</v>
      </c>
    </row>
    <row r="102" spans="1:29" s="21" customFormat="1" ht="15.6" x14ac:dyDescent="0.3">
      <c r="A102" s="111" t="s">
        <v>45</v>
      </c>
      <c r="B102" s="35">
        <f t="shared" si="15"/>
        <v>1.541771244173539E-2</v>
      </c>
      <c r="C102" s="35">
        <f t="shared" si="16"/>
        <v>9.2024198310103486E-2</v>
      </c>
      <c r="D102" s="35">
        <f t="shared" si="17"/>
        <v>0.19383401463612898</v>
      </c>
      <c r="E102" s="35">
        <f t="shared" si="18"/>
        <v>0.12004884734057622</v>
      </c>
      <c r="F102" s="37">
        <f t="shared" si="7"/>
        <v>0.16666666666666666</v>
      </c>
      <c r="G102" s="136" cm="1">
        <f t="array" ref="G102">SUMPRODUCT((Table1[[SEN Primary Need]:[SEN Primary Need]]=Metadata!$F13)*(Table1[[National Curriculum Year]:[National Curriculum Year]]=Metadata!$C$3))</f>
        <v>0</v>
      </c>
      <c r="H102" s="136" cm="1">
        <f t="array" ref="H102">SUMPRODUCT((Table1[[SEN Primary Need]:[SEN Primary Need]]=Metadata!$F13)*(Table1[[National Curriculum Year]:[National Curriculum Year]]=Metadata!$C$4))</f>
        <v>0</v>
      </c>
      <c r="I102" s="136" cm="1">
        <f t="array" ref="I102">SUMPRODUCT((Table1[[SEN Primary Need]:[SEN Primary Need]]=Metadata!$F13)*(Table1[[National Curriculum Year]:[National Curriculum Year]]=Metadata!$C$5))</f>
        <v>0</v>
      </c>
      <c r="J102" s="136" cm="1">
        <f t="array" ref="J102">SUMPRODUCT((Table1[[SEN Primary Need]:[SEN Primary Need]]=Metadata!$F13)*(Table1[[National Curriculum Year]:[National Curriculum Year]]=Metadata!$C$6))</f>
        <v>0</v>
      </c>
      <c r="K102" s="136" cm="1">
        <f t="array" ref="K102">SUMPRODUCT((Table1[[SEN Primary Need]:[SEN Primary Need]]=Metadata!$F13)*(Table1[[National Curriculum Year]:[National Curriculum Year]]=Metadata!$C$7))</f>
        <v>0</v>
      </c>
      <c r="L102" s="136" cm="1">
        <f t="array" ref="L102">SUMPRODUCT((Table1[[SEN Primary Need]:[SEN Primary Need]]=Metadata!$F13)*(Table1[[National Curriculum Year]:[National Curriculum Year]]=Metadata!$C$8))</f>
        <v>0</v>
      </c>
      <c r="M102" s="136" cm="1">
        <f t="array" ref="M102">SUMPRODUCT((Table1[[SEN Primary Need]:[SEN Primary Need]]=Metadata!$F13)*(Table1[[National Curriculum Year]:[National Curriculum Year]]=Metadata!$C$9))</f>
        <v>0</v>
      </c>
      <c r="N102" s="136" cm="1">
        <f t="array" ref="N102">SUMPRODUCT((Table1[[SEN Primary Need]:[SEN Primary Need]]=Metadata!$F13)*(Table1[[National Curriculum Year]:[National Curriculum Year]]=Metadata!$C$10))</f>
        <v>0</v>
      </c>
      <c r="O102" s="136" cm="1">
        <f t="array" ref="O102">SUMPRODUCT((Table1[[SEN Primary Need]:[SEN Primary Need]]=Metadata!$F13)*(Table1[[National Curriculum Year]:[National Curriculum Year]]=Metadata!$C$11))</f>
        <v>0</v>
      </c>
      <c r="P102" s="136" cm="1">
        <f t="array" ref="P102">SUMPRODUCT((Table1[[SEN Primary Need]:[SEN Primary Need]]=Metadata!$F13)*(Table1[[National Curriculum Year]:[National Curriculum Year]]=Metadata!$C$12))</f>
        <v>1</v>
      </c>
      <c r="Q102" s="136" cm="1">
        <f t="array" ref="Q102">SUMPRODUCT((Table1[[SEN Primary Need]:[SEN Primary Need]]=Metadata!$F13)*(Table1[[National Curriculum Year]:[National Curriculum Year]]=Metadata!$C$13))</f>
        <v>0</v>
      </c>
      <c r="R102" s="136" cm="1">
        <f t="array" ref="R102">SUMPRODUCT((Table1[[SEN Primary Need]:[SEN Primary Need]]=Metadata!$F13)*(Table1[[National Curriculum Year]:[National Curriculum Year]]=Metadata!$C$14))</f>
        <v>0</v>
      </c>
      <c r="S102" s="136" cm="1">
        <f t="array" ref="S102">SUMPRODUCT((Table1[[SEN Primary Need]:[SEN Primary Need]]=Metadata!$F13)*(Table1[[National Curriculum Year]:[National Curriculum Year]]=Metadata!$C$15))</f>
        <v>0</v>
      </c>
      <c r="T102" s="136" cm="1">
        <f t="array" ref="T102">SUMPRODUCT((Table1[[SEN Primary Need]:[SEN Primary Need]]=Metadata!$F13)*(Table1[[National Curriculum Year]:[National Curriculum Year]]=Metadata!$C$16))</f>
        <v>0</v>
      </c>
      <c r="U102" s="136" cm="1">
        <f t="array" ref="U102">SUMPRODUCT((Table1[[SEN Primary Need]:[SEN Primary Need]]=Metadata!$F13)*(Table1[[National Curriculum Year]:[National Curriculum Year]]=Metadata!$C$17))</f>
        <v>0</v>
      </c>
      <c r="V102" s="136" cm="1">
        <f t="array" ref="V102">SUMPRODUCT((Table1[[SEN Primary Need]:[SEN Primary Need]]=Metadata!$F13)*(Table1[[National Curriculum Year]:[National Curriculum Year]]=Metadata!$C$18))</f>
        <v>0</v>
      </c>
      <c r="W102" s="136" cm="1">
        <f t="array" ref="W102">SUMPRODUCT((Table1[[SEN Primary Need]:[SEN Primary Need]]=Metadata!$F13)*(Table1[[National Curriculum Year]:[National Curriculum Year]]=Metadata!$C$19))</f>
        <v>0</v>
      </c>
      <c r="X102" s="136" cm="1">
        <f t="array" ref="X102">SUMPRODUCT((Table1[[SEN Primary Need]:[SEN Primary Need]]=Metadata!$F13)*(Table1[[National Curriculum Year]:[National Curriculum Year]]=Metadata!$C$20))</f>
        <v>0</v>
      </c>
      <c r="Y102" s="136" cm="1">
        <f t="array" ref="Y102">SUMPRODUCT((Table1[[SEN Primary Need]:[SEN Primary Need]]=Metadata!$F13)*(Table1[[National Curriculum Year]:[National Curriculum Year]]=Metadata!$C$21))</f>
        <v>0</v>
      </c>
      <c r="Z102" s="136" cm="1">
        <f t="array" ref="Z102">SUMPRODUCT((Table1[[SEN Primary Need]:[SEN Primary Need]]=Metadata!$F13)*(Table1[[National Curriculum Year]:[National Curriculum Year]]=Metadata!$C$22))</f>
        <v>0</v>
      </c>
    </row>
    <row r="103" spans="1:29" s="21" customFormat="1" ht="15.6" x14ac:dyDescent="0.3">
      <c r="A103" s="111" t="s">
        <v>37</v>
      </c>
      <c r="B103" s="35">
        <f t="shared" si="15"/>
        <v>0.63786303334528505</v>
      </c>
      <c r="C103" s="35">
        <f t="shared" si="16"/>
        <v>0.32674458299818177</v>
      </c>
      <c r="D103" s="35">
        <f t="shared" si="17"/>
        <v>0.11958513234865396</v>
      </c>
      <c r="E103" s="35">
        <f t="shared" si="18"/>
        <v>0.22567930725589727</v>
      </c>
      <c r="F103" s="37">
        <f t="shared" si="7"/>
        <v>0</v>
      </c>
      <c r="G103" s="136" cm="1">
        <f t="array" ref="G103">SUMPRODUCT((Table1[[SEN Primary Need]:[SEN Primary Need]]=Metadata!$F14)*(Table1[[National Curriculum Year]:[National Curriculum Year]]=Metadata!$C$3))</f>
        <v>0</v>
      </c>
      <c r="H103" s="136" cm="1">
        <f t="array" ref="H103">SUMPRODUCT((Table1[[SEN Primary Need]:[SEN Primary Need]]=Metadata!$F14)*(Table1[[National Curriculum Year]:[National Curriculum Year]]=Metadata!$C$4))</f>
        <v>0</v>
      </c>
      <c r="I103" s="136" cm="1">
        <f t="array" ref="I103">SUMPRODUCT((Table1[[SEN Primary Need]:[SEN Primary Need]]=Metadata!$F14)*(Table1[[National Curriculum Year]:[National Curriculum Year]]=Metadata!$C$5))</f>
        <v>0</v>
      </c>
      <c r="J103" s="136" cm="1">
        <f t="array" ref="J103">SUMPRODUCT((Table1[[SEN Primary Need]:[SEN Primary Need]]=Metadata!$F14)*(Table1[[National Curriculum Year]:[National Curriculum Year]]=Metadata!$C$6))</f>
        <v>0</v>
      </c>
      <c r="K103" s="136" cm="1">
        <f t="array" ref="K103">SUMPRODUCT((Table1[[SEN Primary Need]:[SEN Primary Need]]=Metadata!$F14)*(Table1[[National Curriculum Year]:[National Curriculum Year]]=Metadata!$C$7))</f>
        <v>0</v>
      </c>
      <c r="L103" s="136" cm="1">
        <f t="array" ref="L103">SUMPRODUCT((Table1[[SEN Primary Need]:[SEN Primary Need]]=Metadata!$F14)*(Table1[[National Curriculum Year]:[National Curriculum Year]]=Metadata!$C$8))</f>
        <v>0</v>
      </c>
      <c r="M103" s="136" cm="1">
        <f t="array" ref="M103">SUMPRODUCT((Table1[[SEN Primary Need]:[SEN Primary Need]]=Metadata!$F14)*(Table1[[National Curriculum Year]:[National Curriculum Year]]=Metadata!$C$9))</f>
        <v>0</v>
      </c>
      <c r="N103" s="136" cm="1">
        <f t="array" ref="N103">SUMPRODUCT((Table1[[SEN Primary Need]:[SEN Primary Need]]=Metadata!$F14)*(Table1[[National Curriculum Year]:[National Curriculum Year]]=Metadata!$C$10))</f>
        <v>0</v>
      </c>
      <c r="O103" s="136" cm="1">
        <f t="array" ref="O103">SUMPRODUCT((Table1[[SEN Primary Need]:[SEN Primary Need]]=Metadata!$F14)*(Table1[[National Curriculum Year]:[National Curriculum Year]]=Metadata!$C$11))</f>
        <v>0</v>
      </c>
      <c r="P103" s="136" cm="1">
        <f t="array" ref="P103">SUMPRODUCT((Table1[[SEN Primary Need]:[SEN Primary Need]]=Metadata!$F14)*(Table1[[National Curriculum Year]:[National Curriculum Year]]=Metadata!$C$12))</f>
        <v>0</v>
      </c>
      <c r="Q103" s="136" cm="1">
        <f t="array" ref="Q103">SUMPRODUCT((Table1[[SEN Primary Need]:[SEN Primary Need]]=Metadata!$F14)*(Table1[[National Curriculum Year]:[National Curriculum Year]]=Metadata!$C$13))</f>
        <v>0</v>
      </c>
      <c r="R103" s="136" cm="1">
        <f t="array" ref="R103">SUMPRODUCT((Table1[[SEN Primary Need]:[SEN Primary Need]]=Metadata!$F14)*(Table1[[National Curriculum Year]:[National Curriculum Year]]=Metadata!$C$14))</f>
        <v>0</v>
      </c>
      <c r="S103" s="136" cm="1">
        <f t="array" ref="S103">SUMPRODUCT((Table1[[SEN Primary Need]:[SEN Primary Need]]=Metadata!$F14)*(Table1[[National Curriculum Year]:[National Curriculum Year]]=Metadata!$C$15))</f>
        <v>0</v>
      </c>
      <c r="T103" s="136" cm="1">
        <f t="array" ref="T103">SUMPRODUCT((Table1[[SEN Primary Need]:[SEN Primary Need]]=Metadata!$F14)*(Table1[[National Curriculum Year]:[National Curriculum Year]]=Metadata!$C$16))</f>
        <v>0</v>
      </c>
      <c r="U103" s="136" cm="1">
        <f t="array" ref="U103">SUMPRODUCT((Table1[[SEN Primary Need]:[SEN Primary Need]]=Metadata!$F14)*(Table1[[National Curriculum Year]:[National Curriculum Year]]=Metadata!$C$17))</f>
        <v>0</v>
      </c>
      <c r="V103" s="136" cm="1">
        <f t="array" ref="V103">SUMPRODUCT((Table1[[SEN Primary Need]:[SEN Primary Need]]=Metadata!$F14)*(Table1[[National Curriculum Year]:[National Curriculum Year]]=Metadata!$C$18))</f>
        <v>0</v>
      </c>
      <c r="W103" s="136" cm="1">
        <f t="array" ref="W103">SUMPRODUCT((Table1[[SEN Primary Need]:[SEN Primary Need]]=Metadata!$F14)*(Table1[[National Curriculum Year]:[National Curriculum Year]]=Metadata!$C$19))</f>
        <v>0</v>
      </c>
      <c r="X103" s="136" cm="1">
        <f t="array" ref="X103">SUMPRODUCT((Table1[[SEN Primary Need]:[SEN Primary Need]]=Metadata!$F14)*(Table1[[National Curriculum Year]:[National Curriculum Year]]=Metadata!$C$20))</f>
        <v>0</v>
      </c>
      <c r="Y103" s="136" cm="1">
        <f t="array" ref="Y103">SUMPRODUCT((Table1[[SEN Primary Need]:[SEN Primary Need]]=Metadata!$F14)*(Table1[[National Curriculum Year]:[National Curriculum Year]]=Metadata!$C$21))</f>
        <v>0</v>
      </c>
      <c r="Z103" s="136" cm="1">
        <f t="array" ref="Z103">SUMPRODUCT((Table1[[SEN Primary Need]:[SEN Primary Need]]=Metadata!$F14)*(Table1[[National Curriculum Year]:[National Curriculum Year]]=Metadata!$C$22))</f>
        <v>0</v>
      </c>
    </row>
    <row r="104" spans="1:29" s="21" customFormat="1" ht="15.6" x14ac:dyDescent="0.3">
      <c r="A104" s="111" t="s">
        <v>35</v>
      </c>
      <c r="B104" s="35">
        <f t="shared" si="15"/>
        <v>7.7088562208676948E-3</v>
      </c>
      <c r="C104" s="35">
        <f t="shared" si="16"/>
        <v>9.1161228786553507E-3</v>
      </c>
      <c r="D104" s="35">
        <f t="shared" si="17"/>
        <v>1.2982701789404021E-2</v>
      </c>
      <c r="E104" s="35">
        <f t="shared" si="18"/>
        <v>1.0204347260184824E-2</v>
      </c>
      <c r="F104" s="37">
        <f t="shared" si="7"/>
        <v>0</v>
      </c>
      <c r="G104" s="136" cm="1">
        <f t="array" ref="G104">SUMPRODUCT((Table1[[SEN Primary Need]:[SEN Primary Need]]=Metadata!$F15)*(Table1[[National Curriculum Year]:[National Curriculum Year]]=Metadata!$C$3))</f>
        <v>0</v>
      </c>
      <c r="H104" s="136" cm="1">
        <f t="array" ref="H104">SUMPRODUCT((Table1[[SEN Primary Need]:[SEN Primary Need]]=Metadata!$F15)*(Table1[[National Curriculum Year]:[National Curriculum Year]]=Metadata!$C$4))</f>
        <v>0</v>
      </c>
      <c r="I104" s="136" cm="1">
        <f t="array" ref="I104">SUMPRODUCT((Table1[[SEN Primary Need]:[SEN Primary Need]]=Metadata!$F15)*(Table1[[National Curriculum Year]:[National Curriculum Year]]=Metadata!$C$5))</f>
        <v>0</v>
      </c>
      <c r="J104" s="136" cm="1">
        <f t="array" ref="J104">SUMPRODUCT((Table1[[SEN Primary Need]:[SEN Primary Need]]=Metadata!$F15)*(Table1[[National Curriculum Year]:[National Curriculum Year]]=Metadata!$C$6))</f>
        <v>0</v>
      </c>
      <c r="K104" s="136" cm="1">
        <f t="array" ref="K104">SUMPRODUCT((Table1[[SEN Primary Need]:[SEN Primary Need]]=Metadata!$F15)*(Table1[[National Curriculum Year]:[National Curriculum Year]]=Metadata!$C$7))</f>
        <v>0</v>
      </c>
      <c r="L104" s="136" cm="1">
        <f t="array" ref="L104">SUMPRODUCT((Table1[[SEN Primary Need]:[SEN Primary Need]]=Metadata!$F15)*(Table1[[National Curriculum Year]:[National Curriculum Year]]=Metadata!$C$8))</f>
        <v>0</v>
      </c>
      <c r="M104" s="136" cm="1">
        <f t="array" ref="M104">SUMPRODUCT((Table1[[SEN Primary Need]:[SEN Primary Need]]=Metadata!$F15)*(Table1[[National Curriculum Year]:[National Curriculum Year]]=Metadata!$C$9))</f>
        <v>0</v>
      </c>
      <c r="N104" s="136" cm="1">
        <f t="array" ref="N104">SUMPRODUCT((Table1[[SEN Primary Need]:[SEN Primary Need]]=Metadata!$F15)*(Table1[[National Curriculum Year]:[National Curriculum Year]]=Metadata!$C$10))</f>
        <v>0</v>
      </c>
      <c r="O104" s="136" cm="1">
        <f t="array" ref="O104">SUMPRODUCT((Table1[[SEN Primary Need]:[SEN Primary Need]]=Metadata!$F15)*(Table1[[National Curriculum Year]:[National Curriculum Year]]=Metadata!$C$11))</f>
        <v>0</v>
      </c>
      <c r="P104" s="136" cm="1">
        <f t="array" ref="P104">SUMPRODUCT((Table1[[SEN Primary Need]:[SEN Primary Need]]=Metadata!$F15)*(Table1[[National Curriculum Year]:[National Curriculum Year]]=Metadata!$C$12))</f>
        <v>0</v>
      </c>
      <c r="Q104" s="136" cm="1">
        <f t="array" ref="Q104">SUMPRODUCT((Table1[[SEN Primary Need]:[SEN Primary Need]]=Metadata!$F15)*(Table1[[National Curriculum Year]:[National Curriculum Year]]=Metadata!$C$13))</f>
        <v>0</v>
      </c>
      <c r="R104" s="136" cm="1">
        <f t="array" ref="R104">SUMPRODUCT((Table1[[SEN Primary Need]:[SEN Primary Need]]=Metadata!$F15)*(Table1[[National Curriculum Year]:[National Curriculum Year]]=Metadata!$C$14))</f>
        <v>0</v>
      </c>
      <c r="S104" s="136" cm="1">
        <f t="array" ref="S104">SUMPRODUCT((Table1[[SEN Primary Need]:[SEN Primary Need]]=Metadata!$F15)*(Table1[[National Curriculum Year]:[National Curriculum Year]]=Metadata!$C$15))</f>
        <v>0</v>
      </c>
      <c r="T104" s="136" cm="1">
        <f t="array" ref="T104">SUMPRODUCT((Table1[[SEN Primary Need]:[SEN Primary Need]]=Metadata!$F15)*(Table1[[National Curriculum Year]:[National Curriculum Year]]=Metadata!$C$16))</f>
        <v>0</v>
      </c>
      <c r="U104" s="136" cm="1">
        <f t="array" ref="U104">SUMPRODUCT((Table1[[SEN Primary Need]:[SEN Primary Need]]=Metadata!$F15)*(Table1[[National Curriculum Year]:[National Curriculum Year]]=Metadata!$C$17))</f>
        <v>0</v>
      </c>
      <c r="V104" s="136" cm="1">
        <f t="array" ref="V104">SUMPRODUCT((Table1[[SEN Primary Need]:[SEN Primary Need]]=Metadata!$F15)*(Table1[[National Curriculum Year]:[National Curriculum Year]]=Metadata!$C$18))</f>
        <v>0</v>
      </c>
      <c r="W104" s="136" cm="1">
        <f t="array" ref="W104">SUMPRODUCT((Table1[[SEN Primary Need]:[SEN Primary Need]]=Metadata!$F15)*(Table1[[National Curriculum Year]:[National Curriculum Year]]=Metadata!$C$19))</f>
        <v>0</v>
      </c>
      <c r="X104" s="136" cm="1">
        <f t="array" ref="X104">SUMPRODUCT((Table1[[SEN Primary Need]:[SEN Primary Need]]=Metadata!$F15)*(Table1[[National Curriculum Year]:[National Curriculum Year]]=Metadata!$C$20))</f>
        <v>0</v>
      </c>
      <c r="Y104" s="136" cm="1">
        <f t="array" ref="Y104">SUMPRODUCT((Table1[[SEN Primary Need]:[SEN Primary Need]]=Metadata!$F15)*(Table1[[National Curriculum Year]:[National Curriculum Year]]=Metadata!$C$21))</f>
        <v>0</v>
      </c>
      <c r="Z104" s="136" cm="1">
        <f t="array" ref="Z104">SUMPRODUCT((Table1[[SEN Primary Need]:[SEN Primary Need]]=Metadata!$F15)*(Table1[[National Curriculum Year]:[National Curriculum Year]]=Metadata!$C$22))</f>
        <v>0</v>
      </c>
    </row>
    <row r="105" spans="1:29"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9"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38"/>
      <c r="AB106" s="38"/>
      <c r="AC106" s="38"/>
    </row>
    <row r="107" spans="1:29"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38"/>
      <c r="AB107" s="38"/>
      <c r="AC107" s="38"/>
    </row>
    <row r="108" spans="1:29"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38"/>
      <c r="AB108" s="38"/>
      <c r="AC108" s="38"/>
    </row>
    <row r="109" spans="1:29" ht="15" customHeight="1" x14ac:dyDescent="0.25">
      <c r="A109" s="294" t="s">
        <v>169</v>
      </c>
      <c r="B109" s="294"/>
      <c r="C109" s="294"/>
      <c r="D109" s="294"/>
      <c r="E109" s="294"/>
      <c r="F109" s="294"/>
      <c r="G109" s="294"/>
      <c r="H109" s="197"/>
      <c r="I109" s="294" t="s">
        <v>212</v>
      </c>
      <c r="J109" s="294"/>
      <c r="K109" s="294"/>
      <c r="L109" s="294"/>
      <c r="M109" s="295">
        <v>44601</v>
      </c>
      <c r="N109" s="295"/>
      <c r="O109" s="295"/>
      <c r="P109" s="295"/>
      <c r="Q109" s="38"/>
      <c r="R109" s="38"/>
      <c r="S109" s="38"/>
      <c r="T109" s="38"/>
      <c r="U109" s="38"/>
      <c r="V109" s="38"/>
      <c r="W109" s="38"/>
      <c r="X109" s="38"/>
      <c r="Y109" s="38"/>
      <c r="Z109" s="38"/>
      <c r="AA109" s="38"/>
      <c r="AB109" s="38"/>
      <c r="AC109" s="38"/>
    </row>
    <row r="110" spans="1:29" ht="15" customHeight="1" x14ac:dyDescent="0.25">
      <c r="A110" s="294"/>
      <c r="B110" s="294"/>
      <c r="C110" s="294"/>
      <c r="D110" s="294"/>
      <c r="E110" s="294"/>
      <c r="F110" s="294"/>
      <c r="G110" s="294"/>
      <c r="H110" s="197"/>
      <c r="I110" s="294"/>
      <c r="J110" s="294"/>
      <c r="K110" s="294"/>
      <c r="L110" s="294"/>
      <c r="M110" s="295"/>
      <c r="N110" s="295"/>
      <c r="O110" s="295"/>
      <c r="P110" s="295"/>
      <c r="Q110" s="38"/>
      <c r="R110" s="38"/>
      <c r="S110" s="38"/>
      <c r="T110" s="38"/>
      <c r="U110" s="38"/>
      <c r="V110" s="38"/>
      <c r="W110" s="38"/>
      <c r="X110" s="38"/>
      <c r="Y110" s="38"/>
      <c r="Z110" s="38"/>
      <c r="AA110" s="38"/>
      <c r="AB110" s="38"/>
      <c r="AC110" s="38"/>
    </row>
    <row r="111" spans="1:29" ht="15" customHeight="1" x14ac:dyDescent="0.25">
      <c r="A111" s="294"/>
      <c r="B111" s="294"/>
      <c r="C111" s="294"/>
      <c r="D111" s="294"/>
      <c r="E111" s="294"/>
      <c r="F111" s="294"/>
      <c r="G111" s="294"/>
      <c r="H111" s="197"/>
      <c r="I111" s="294"/>
      <c r="J111" s="294"/>
      <c r="K111" s="294"/>
      <c r="L111" s="294"/>
      <c r="M111" s="295"/>
      <c r="N111" s="295"/>
      <c r="O111" s="295"/>
      <c r="P111" s="295"/>
      <c r="Q111" s="38"/>
      <c r="R111" s="38"/>
      <c r="S111" s="38"/>
      <c r="T111" s="38"/>
      <c r="U111" s="38"/>
      <c r="V111" s="38"/>
      <c r="W111" s="38"/>
      <c r="X111" s="38"/>
      <c r="Y111" s="38"/>
      <c r="Z111" s="38"/>
      <c r="AA111" s="38"/>
      <c r="AB111" s="38"/>
      <c r="AC111" s="38"/>
    </row>
    <row r="112" spans="1:29" ht="15" customHeight="1" x14ac:dyDescent="0.25">
      <c r="A112" s="294"/>
      <c r="B112" s="294"/>
      <c r="C112" s="294"/>
      <c r="D112" s="294"/>
      <c r="E112" s="294"/>
      <c r="F112" s="294"/>
      <c r="G112" s="294"/>
      <c r="H112" s="197"/>
      <c r="I112" s="294"/>
      <c r="J112" s="294"/>
      <c r="K112" s="294"/>
      <c r="L112" s="294"/>
      <c r="M112" s="295"/>
      <c r="N112" s="295"/>
      <c r="O112" s="295"/>
      <c r="P112" s="295"/>
      <c r="Q112" s="38"/>
      <c r="R112" s="38"/>
      <c r="S112" s="38"/>
      <c r="T112" s="38"/>
      <c r="U112" s="38"/>
      <c r="V112" s="38"/>
      <c r="W112" s="38"/>
      <c r="X112" s="38"/>
      <c r="Y112" s="38"/>
      <c r="Z112" s="38"/>
      <c r="AA112" s="38"/>
      <c r="AB112" s="38"/>
      <c r="AC112" s="38"/>
    </row>
    <row r="113" spans="1:29"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row>
    <row r="114" spans="1:29" x14ac:dyDescent="0.2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row>
    <row r="115" spans="1:29" ht="15.6" x14ac:dyDescent="0.25">
      <c r="A115" s="74" t="s">
        <v>158</v>
      </c>
      <c r="B115" s="74" t="s">
        <v>159</v>
      </c>
      <c r="C115" s="74" t="s">
        <v>160</v>
      </c>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row>
    <row r="116" spans="1:29" ht="15.6" x14ac:dyDescent="0.25">
      <c r="A116" s="75" t="s">
        <v>127</v>
      </c>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row>
    <row r="117" spans="1:29" x14ac:dyDescent="0.25">
      <c r="A117" s="39"/>
      <c r="B117" s="306" t="s">
        <v>105</v>
      </c>
      <c r="C117" s="306"/>
      <c r="D117" s="306"/>
      <c r="E117" s="306"/>
      <c r="F117" s="306"/>
      <c r="G117" s="306"/>
      <c r="H117" s="306"/>
      <c r="I117" s="307" t="s">
        <v>15</v>
      </c>
      <c r="J117" s="307"/>
      <c r="K117" s="307"/>
      <c r="L117" s="307"/>
      <c r="M117" s="307"/>
      <c r="N117" s="307"/>
      <c r="O117" s="307"/>
      <c r="P117" s="308" t="s">
        <v>19</v>
      </c>
      <c r="Q117" s="308"/>
      <c r="R117" s="308"/>
      <c r="S117" s="308"/>
      <c r="T117" s="308"/>
      <c r="U117" s="308"/>
      <c r="V117" s="308"/>
      <c r="W117" s="309" t="s">
        <v>104</v>
      </c>
      <c r="X117" s="309"/>
      <c r="Y117" s="309"/>
      <c r="Z117" s="309"/>
      <c r="AA117" s="309"/>
      <c r="AB117" s="309"/>
      <c r="AC117" s="309"/>
    </row>
    <row r="118" spans="1:29" ht="60" x14ac:dyDescent="0.25">
      <c r="A118" s="39"/>
      <c r="B118" s="40" t="s">
        <v>105</v>
      </c>
      <c r="C118" s="40" t="s">
        <v>123</v>
      </c>
      <c r="D118" s="40" t="s">
        <v>124</v>
      </c>
      <c r="E118" s="40" t="s">
        <v>106</v>
      </c>
      <c r="F118" s="40" t="s">
        <v>107</v>
      </c>
      <c r="G118" s="40" t="s">
        <v>108</v>
      </c>
      <c r="H118" s="40" t="s">
        <v>125</v>
      </c>
      <c r="I118" s="41" t="s">
        <v>105</v>
      </c>
      <c r="J118" s="41" t="s">
        <v>123</v>
      </c>
      <c r="K118" s="41" t="s">
        <v>124</v>
      </c>
      <c r="L118" s="41" t="s">
        <v>106</v>
      </c>
      <c r="M118" s="41" t="s">
        <v>107</v>
      </c>
      <c r="N118" s="41" t="s">
        <v>108</v>
      </c>
      <c r="O118" s="41" t="s">
        <v>125</v>
      </c>
      <c r="P118" s="42" t="s">
        <v>105</v>
      </c>
      <c r="Q118" s="42" t="s">
        <v>123</v>
      </c>
      <c r="R118" s="42" t="s">
        <v>124</v>
      </c>
      <c r="S118" s="42" t="s">
        <v>106</v>
      </c>
      <c r="T118" s="42" t="s">
        <v>107</v>
      </c>
      <c r="U118" s="42" t="s">
        <v>108</v>
      </c>
      <c r="V118" s="42" t="s">
        <v>125</v>
      </c>
      <c r="W118" s="43" t="s">
        <v>105</v>
      </c>
      <c r="X118" s="43" t="s">
        <v>123</v>
      </c>
      <c r="Y118" s="43" t="s">
        <v>124</v>
      </c>
      <c r="Z118" s="43" t="s">
        <v>106</v>
      </c>
      <c r="AA118" s="43" t="s">
        <v>107</v>
      </c>
      <c r="AB118" s="43" t="s">
        <v>108</v>
      </c>
      <c r="AC118" s="43" t="s">
        <v>125</v>
      </c>
    </row>
    <row r="119" spans="1:29" x14ac:dyDescent="0.25">
      <c r="A119" s="44" t="s">
        <v>105</v>
      </c>
      <c r="B119" s="45">
        <v>8342004</v>
      </c>
      <c r="C119" s="45">
        <v>3924</v>
      </c>
      <c r="D119" s="45">
        <v>12785</v>
      </c>
      <c r="E119" s="45">
        <v>37865</v>
      </c>
      <c r="F119" s="45">
        <v>4660264</v>
      </c>
      <c r="G119" s="45">
        <v>3493507</v>
      </c>
      <c r="H119" s="45">
        <v>133659</v>
      </c>
      <c r="I119" s="46">
        <v>7035894</v>
      </c>
      <c r="J119" s="41">
        <v>11</v>
      </c>
      <c r="K119" s="46">
        <v>2210</v>
      </c>
      <c r="L119" s="46">
        <v>32287</v>
      </c>
      <c r="M119" s="46">
        <v>3977737</v>
      </c>
      <c r="N119" s="46">
        <v>3023574</v>
      </c>
      <c r="O119" s="41">
        <v>75</v>
      </c>
      <c r="P119" s="47">
        <v>1002442</v>
      </c>
      <c r="Q119" s="42">
        <v>63</v>
      </c>
      <c r="R119" s="47">
        <v>7511</v>
      </c>
      <c r="S119" s="47">
        <v>5038</v>
      </c>
      <c r="T119" s="47">
        <v>586926</v>
      </c>
      <c r="U119" s="47">
        <v>401563</v>
      </c>
      <c r="V119" s="47">
        <v>1341</v>
      </c>
      <c r="W119" s="48">
        <v>303668</v>
      </c>
      <c r="X119" s="48">
        <v>3850</v>
      </c>
      <c r="Y119" s="48">
        <v>3064</v>
      </c>
      <c r="Z119" s="43">
        <v>540</v>
      </c>
      <c r="AA119" s="48">
        <v>95601</v>
      </c>
      <c r="AB119" s="48">
        <v>68370</v>
      </c>
      <c r="AC119" s="48">
        <v>132243</v>
      </c>
    </row>
    <row r="120" spans="1:29" x14ac:dyDescent="0.25">
      <c r="A120" s="44" t="s">
        <v>109</v>
      </c>
      <c r="B120" s="45">
        <v>163041</v>
      </c>
      <c r="C120" s="45">
        <v>1209</v>
      </c>
      <c r="D120" s="40">
        <v>642</v>
      </c>
      <c r="E120" s="40">
        <v>637</v>
      </c>
      <c r="F120" s="45">
        <v>62808</v>
      </c>
      <c r="G120" s="45">
        <v>54516</v>
      </c>
      <c r="H120" s="45">
        <v>43229</v>
      </c>
      <c r="I120" s="41"/>
      <c r="J120" s="41"/>
      <c r="K120" s="41"/>
      <c r="L120" s="41"/>
      <c r="M120" s="41"/>
      <c r="N120" s="41"/>
      <c r="O120" s="41"/>
      <c r="P120" s="47">
        <v>70474</v>
      </c>
      <c r="Q120" s="42">
        <v>2</v>
      </c>
      <c r="R120" s="42">
        <v>100</v>
      </c>
      <c r="S120" s="42">
        <v>448</v>
      </c>
      <c r="T120" s="47">
        <v>34050</v>
      </c>
      <c r="U120" s="47">
        <v>35610</v>
      </c>
      <c r="V120" s="42">
        <v>264</v>
      </c>
      <c r="W120" s="48">
        <v>92567</v>
      </c>
      <c r="X120" s="48">
        <v>1207</v>
      </c>
      <c r="Y120" s="43">
        <v>542</v>
      </c>
      <c r="Z120" s="43">
        <v>189</v>
      </c>
      <c r="AA120" s="48">
        <v>28758</v>
      </c>
      <c r="AB120" s="48">
        <v>18906</v>
      </c>
      <c r="AC120" s="48">
        <v>42965</v>
      </c>
    </row>
    <row r="121" spans="1:29" x14ac:dyDescent="0.25">
      <c r="A121" s="44" t="s">
        <v>110</v>
      </c>
      <c r="B121" s="45">
        <v>23215</v>
      </c>
      <c r="C121" s="40">
        <v>447</v>
      </c>
      <c r="D121" s="40">
        <v>20</v>
      </c>
      <c r="E121" s="40">
        <v>82</v>
      </c>
      <c r="F121" s="45">
        <v>11396</v>
      </c>
      <c r="G121" s="45">
        <v>10281</v>
      </c>
      <c r="H121" s="40">
        <v>989</v>
      </c>
      <c r="I121" s="41"/>
      <c r="J121" s="41"/>
      <c r="K121" s="41"/>
      <c r="L121" s="41"/>
      <c r="M121" s="41"/>
      <c r="N121" s="41"/>
      <c r="O121" s="41"/>
      <c r="P121" s="47">
        <v>17067</v>
      </c>
      <c r="Q121" s="42">
        <v>12</v>
      </c>
      <c r="R121" s="42">
        <v>13</v>
      </c>
      <c r="S121" s="42">
        <v>69</v>
      </c>
      <c r="T121" s="47">
        <v>8795</v>
      </c>
      <c r="U121" s="47">
        <v>8163</v>
      </c>
      <c r="V121" s="42">
        <v>15</v>
      </c>
      <c r="W121" s="48">
        <v>6148</v>
      </c>
      <c r="X121" s="43">
        <v>435</v>
      </c>
      <c r="Y121" s="43">
        <v>7</v>
      </c>
      <c r="Z121" s="43">
        <v>13</v>
      </c>
      <c r="AA121" s="48">
        <v>2601</v>
      </c>
      <c r="AB121" s="48">
        <v>2118</v>
      </c>
      <c r="AC121" s="43">
        <v>974</v>
      </c>
    </row>
    <row r="122" spans="1:29" x14ac:dyDescent="0.25">
      <c r="A122" s="44" t="s">
        <v>126</v>
      </c>
      <c r="B122" s="45">
        <v>7035894</v>
      </c>
      <c r="C122" s="40">
        <v>11</v>
      </c>
      <c r="D122" s="45">
        <v>2210</v>
      </c>
      <c r="E122" s="45">
        <v>32287</v>
      </c>
      <c r="F122" s="45">
        <v>3977737</v>
      </c>
      <c r="G122" s="45">
        <v>3023574</v>
      </c>
      <c r="H122" s="40">
        <v>75</v>
      </c>
      <c r="I122" s="46"/>
      <c r="J122" s="41"/>
      <c r="K122" s="46"/>
      <c r="L122" s="46"/>
      <c r="M122" s="46"/>
      <c r="N122" s="46"/>
      <c r="O122" s="41"/>
      <c r="P122" s="42"/>
      <c r="Q122" s="42"/>
      <c r="R122" s="42"/>
      <c r="S122" s="42"/>
      <c r="T122" s="42"/>
      <c r="U122" s="42"/>
      <c r="V122" s="42"/>
      <c r="W122" s="43"/>
      <c r="X122" s="43"/>
      <c r="Y122" s="43"/>
      <c r="Z122" s="43"/>
      <c r="AA122" s="43"/>
      <c r="AB122" s="43"/>
      <c r="AC122" s="43"/>
    </row>
    <row r="123" spans="1:29" x14ac:dyDescent="0.25">
      <c r="A123" s="44" t="s">
        <v>111</v>
      </c>
      <c r="B123" s="45">
        <v>234613</v>
      </c>
      <c r="C123" s="40">
        <v>129</v>
      </c>
      <c r="D123" s="40">
        <v>435</v>
      </c>
      <c r="E123" s="40">
        <v>146</v>
      </c>
      <c r="F123" s="45">
        <v>124693</v>
      </c>
      <c r="G123" s="45">
        <v>94052</v>
      </c>
      <c r="H123" s="45">
        <v>15158</v>
      </c>
      <c r="I123" s="41"/>
      <c r="J123" s="41"/>
      <c r="K123" s="41"/>
      <c r="L123" s="41"/>
      <c r="M123" s="41"/>
      <c r="N123" s="41"/>
      <c r="O123" s="41"/>
      <c r="P123" s="47">
        <v>203454</v>
      </c>
      <c r="Q123" s="42">
        <v>1</v>
      </c>
      <c r="R123" s="42">
        <v>308</v>
      </c>
      <c r="S123" s="42">
        <v>127</v>
      </c>
      <c r="T123" s="47">
        <v>116744</v>
      </c>
      <c r="U123" s="47">
        <v>86200</v>
      </c>
      <c r="V123" s="42">
        <v>74</v>
      </c>
      <c r="W123" s="48">
        <v>31159</v>
      </c>
      <c r="X123" s="43">
        <v>128</v>
      </c>
      <c r="Y123" s="43">
        <v>127</v>
      </c>
      <c r="Z123" s="43">
        <v>19</v>
      </c>
      <c r="AA123" s="48">
        <v>7949</v>
      </c>
      <c r="AB123" s="48">
        <v>7852</v>
      </c>
      <c r="AC123" s="48">
        <v>15084</v>
      </c>
    </row>
    <row r="124" spans="1:29" x14ac:dyDescent="0.25">
      <c r="A124" s="44" t="s">
        <v>112</v>
      </c>
      <c r="B124" s="45">
        <v>3829</v>
      </c>
      <c r="C124" s="40">
        <v>51</v>
      </c>
      <c r="D124" s="40">
        <v>9</v>
      </c>
      <c r="E124" s="40">
        <v>20</v>
      </c>
      <c r="F124" s="45">
        <v>2228</v>
      </c>
      <c r="G124" s="45">
        <v>1228</v>
      </c>
      <c r="H124" s="40">
        <v>293</v>
      </c>
      <c r="I124" s="41"/>
      <c r="J124" s="41"/>
      <c r="K124" s="41"/>
      <c r="L124" s="41"/>
      <c r="M124" s="41"/>
      <c r="N124" s="41"/>
      <c r="O124" s="41"/>
      <c r="P124" s="47">
        <v>2808</v>
      </c>
      <c r="Q124" s="42" t="s">
        <v>117</v>
      </c>
      <c r="R124" s="42">
        <v>5</v>
      </c>
      <c r="S124" s="42">
        <v>16</v>
      </c>
      <c r="T124" s="47">
        <v>1799</v>
      </c>
      <c r="U124" s="42">
        <v>987</v>
      </c>
      <c r="V124" s="42">
        <v>1</v>
      </c>
      <c r="W124" s="48">
        <v>1021</v>
      </c>
      <c r="X124" s="43">
        <v>51</v>
      </c>
      <c r="Y124" s="43">
        <v>4</v>
      </c>
      <c r="Z124" s="43">
        <v>4</v>
      </c>
      <c r="AA124" s="43">
        <v>429</v>
      </c>
      <c r="AB124" s="43">
        <v>241</v>
      </c>
      <c r="AC124" s="43">
        <v>292</v>
      </c>
    </row>
    <row r="125" spans="1:29" ht="23.25" customHeight="1" x14ac:dyDescent="0.25">
      <c r="A125" s="44" t="s">
        <v>113</v>
      </c>
      <c r="B125" s="45">
        <v>52433</v>
      </c>
      <c r="C125" s="40">
        <v>37</v>
      </c>
      <c r="D125" s="40">
        <v>246</v>
      </c>
      <c r="E125" s="40">
        <v>171</v>
      </c>
      <c r="F125" s="45">
        <v>23537</v>
      </c>
      <c r="G125" s="45">
        <v>25923</v>
      </c>
      <c r="H125" s="45">
        <v>2519</v>
      </c>
      <c r="I125" s="41"/>
      <c r="J125" s="41"/>
      <c r="K125" s="41"/>
      <c r="L125" s="41"/>
      <c r="M125" s="41"/>
      <c r="N125" s="41"/>
      <c r="O125" s="41"/>
      <c r="P125" s="47">
        <v>44592</v>
      </c>
      <c r="Q125" s="42">
        <v>2</v>
      </c>
      <c r="R125" s="42">
        <v>173</v>
      </c>
      <c r="S125" s="42">
        <v>148</v>
      </c>
      <c r="T125" s="47">
        <v>20606</v>
      </c>
      <c r="U125" s="47">
        <v>23577</v>
      </c>
      <c r="V125" s="42">
        <v>86</v>
      </c>
      <c r="W125" s="48">
        <v>7841</v>
      </c>
      <c r="X125" s="43">
        <v>35</v>
      </c>
      <c r="Y125" s="43">
        <v>73</v>
      </c>
      <c r="Z125" s="43">
        <v>23</v>
      </c>
      <c r="AA125" s="48">
        <v>2931</v>
      </c>
      <c r="AB125" s="48">
        <v>2346</v>
      </c>
      <c r="AC125" s="48">
        <v>2433</v>
      </c>
    </row>
    <row r="126" spans="1:29" x14ac:dyDescent="0.25">
      <c r="A126" s="44" t="s">
        <v>114</v>
      </c>
      <c r="B126" s="45">
        <v>36668</v>
      </c>
      <c r="C126" s="40">
        <v>338</v>
      </c>
      <c r="D126" s="40">
        <v>39</v>
      </c>
      <c r="E126" s="40">
        <v>246</v>
      </c>
      <c r="F126" s="45">
        <v>18271</v>
      </c>
      <c r="G126" s="45">
        <v>13762</v>
      </c>
      <c r="H126" s="45">
        <v>4012</v>
      </c>
      <c r="I126" s="41"/>
      <c r="J126" s="41"/>
      <c r="K126" s="41"/>
      <c r="L126" s="41"/>
      <c r="M126" s="41"/>
      <c r="N126" s="41"/>
      <c r="O126" s="41"/>
      <c r="P126" s="47">
        <v>22944</v>
      </c>
      <c r="Q126" s="42">
        <v>2</v>
      </c>
      <c r="R126" s="42">
        <v>18</v>
      </c>
      <c r="S126" s="42">
        <v>224</v>
      </c>
      <c r="T126" s="47">
        <v>13012</v>
      </c>
      <c r="U126" s="47">
        <v>9629</v>
      </c>
      <c r="V126" s="42">
        <v>59</v>
      </c>
      <c r="W126" s="48">
        <v>13724</v>
      </c>
      <c r="X126" s="43">
        <v>336</v>
      </c>
      <c r="Y126" s="43">
        <v>21</v>
      </c>
      <c r="Z126" s="43">
        <v>22</v>
      </c>
      <c r="AA126" s="48">
        <v>5259</v>
      </c>
      <c r="AB126" s="48">
        <v>4133</v>
      </c>
      <c r="AC126" s="48">
        <v>3953</v>
      </c>
    </row>
    <row r="127" spans="1:29" x14ac:dyDescent="0.25">
      <c r="A127" s="44" t="s">
        <v>115</v>
      </c>
      <c r="B127" s="45">
        <v>10801</v>
      </c>
      <c r="C127" s="40">
        <v>215</v>
      </c>
      <c r="D127" s="40">
        <v>2</v>
      </c>
      <c r="E127" s="40">
        <v>87</v>
      </c>
      <c r="F127" s="45">
        <v>1715</v>
      </c>
      <c r="G127" s="40">
        <v>475</v>
      </c>
      <c r="H127" s="45">
        <v>8307</v>
      </c>
      <c r="I127" s="41"/>
      <c r="J127" s="41"/>
      <c r="K127" s="41"/>
      <c r="L127" s="41"/>
      <c r="M127" s="41"/>
      <c r="N127" s="41"/>
      <c r="O127" s="41"/>
      <c r="P127" s="42">
        <v>825</v>
      </c>
      <c r="Q127" s="42">
        <v>12</v>
      </c>
      <c r="R127" s="42"/>
      <c r="S127" s="42">
        <v>63</v>
      </c>
      <c r="T127" s="42">
        <v>436</v>
      </c>
      <c r="U127" s="42">
        <v>187</v>
      </c>
      <c r="V127" s="42">
        <v>127</v>
      </c>
      <c r="W127" s="48">
        <v>9976</v>
      </c>
      <c r="X127" s="43">
        <v>203</v>
      </c>
      <c r="Y127" s="43">
        <v>2</v>
      </c>
      <c r="Z127" s="43">
        <v>24</v>
      </c>
      <c r="AA127" s="48">
        <v>1279</v>
      </c>
      <c r="AB127" s="43">
        <v>288</v>
      </c>
      <c r="AC127" s="48">
        <v>8180</v>
      </c>
    </row>
    <row r="128" spans="1:29" ht="30" x14ac:dyDescent="0.25">
      <c r="A128" s="44" t="s">
        <v>116</v>
      </c>
      <c r="B128" s="45">
        <v>42204</v>
      </c>
      <c r="C128" s="40"/>
      <c r="D128" s="40">
        <v>260</v>
      </c>
      <c r="E128" s="40">
        <v>51</v>
      </c>
      <c r="F128" s="45">
        <v>28735</v>
      </c>
      <c r="G128" s="45">
        <v>13068</v>
      </c>
      <c r="H128" s="40">
        <v>90</v>
      </c>
      <c r="I128" s="41"/>
      <c r="J128" s="41"/>
      <c r="K128" s="41"/>
      <c r="L128" s="41"/>
      <c r="M128" s="41"/>
      <c r="N128" s="41"/>
      <c r="O128" s="41"/>
      <c r="P128" s="47">
        <v>42204</v>
      </c>
      <c r="Q128" s="42"/>
      <c r="R128" s="42">
        <v>260</v>
      </c>
      <c r="S128" s="42">
        <v>51</v>
      </c>
      <c r="T128" s="47">
        <v>28735</v>
      </c>
      <c r="U128" s="47">
        <v>13068</v>
      </c>
      <c r="V128" s="42">
        <v>90</v>
      </c>
      <c r="W128" s="43"/>
      <c r="X128" s="43"/>
      <c r="Y128" s="43"/>
      <c r="Z128" s="43"/>
      <c r="AA128" s="43"/>
      <c r="AB128" s="43"/>
      <c r="AC128" s="43"/>
    </row>
    <row r="129" spans="1:74" x14ac:dyDescent="0.25">
      <c r="A129" s="44" t="s">
        <v>118</v>
      </c>
      <c r="B129" s="45">
        <v>33934</v>
      </c>
      <c r="C129" s="40">
        <v>214</v>
      </c>
      <c r="D129" s="40">
        <v>13</v>
      </c>
      <c r="E129" s="40">
        <v>142</v>
      </c>
      <c r="F129" s="45">
        <v>3908</v>
      </c>
      <c r="G129" s="45">
        <v>2024</v>
      </c>
      <c r="H129" s="45">
        <v>27633</v>
      </c>
      <c r="I129" s="41"/>
      <c r="J129" s="41"/>
      <c r="K129" s="41"/>
      <c r="L129" s="41"/>
      <c r="M129" s="41"/>
      <c r="N129" s="41"/>
      <c r="O129" s="41"/>
      <c r="P129" s="47">
        <v>2634</v>
      </c>
      <c r="Q129" s="42">
        <v>2</v>
      </c>
      <c r="R129" s="42">
        <v>1</v>
      </c>
      <c r="S129" s="42">
        <v>85</v>
      </c>
      <c r="T129" s="47">
        <v>1483</v>
      </c>
      <c r="U129" s="42">
        <v>834</v>
      </c>
      <c r="V129" s="42">
        <v>229</v>
      </c>
      <c r="W129" s="48">
        <v>31300</v>
      </c>
      <c r="X129" s="43">
        <v>212</v>
      </c>
      <c r="Y129" s="43">
        <v>12</v>
      </c>
      <c r="Z129" s="43">
        <v>57</v>
      </c>
      <c r="AA129" s="48">
        <v>2425</v>
      </c>
      <c r="AB129" s="48">
        <v>1190</v>
      </c>
      <c r="AC129" s="48">
        <v>27404</v>
      </c>
    </row>
    <row r="130" spans="1:74" x14ac:dyDescent="0.25">
      <c r="A130" s="44" t="s">
        <v>119</v>
      </c>
      <c r="B130" s="45">
        <v>240485</v>
      </c>
      <c r="C130" s="40">
        <v>436</v>
      </c>
      <c r="D130" s="45">
        <v>8277</v>
      </c>
      <c r="E130" s="40">
        <v>309</v>
      </c>
      <c r="F130" s="45">
        <v>113193</v>
      </c>
      <c r="G130" s="45">
        <v>101217</v>
      </c>
      <c r="H130" s="45">
        <v>17053</v>
      </c>
      <c r="I130" s="41"/>
      <c r="J130" s="41"/>
      <c r="K130" s="41"/>
      <c r="L130" s="41"/>
      <c r="M130" s="41"/>
      <c r="N130" s="41"/>
      <c r="O130" s="41"/>
      <c r="P130" s="47">
        <v>195294</v>
      </c>
      <c r="Q130" s="42">
        <v>2</v>
      </c>
      <c r="R130" s="47">
        <v>6233</v>
      </c>
      <c r="S130" s="42">
        <v>298</v>
      </c>
      <c r="T130" s="47">
        <v>100574</v>
      </c>
      <c r="U130" s="47">
        <v>87953</v>
      </c>
      <c r="V130" s="42">
        <v>234</v>
      </c>
      <c r="W130" s="48">
        <v>45191</v>
      </c>
      <c r="X130" s="43">
        <v>434</v>
      </c>
      <c r="Y130" s="48">
        <v>2044</v>
      </c>
      <c r="Z130" s="43">
        <v>11</v>
      </c>
      <c r="AA130" s="48">
        <v>12619</v>
      </c>
      <c r="AB130" s="48">
        <v>13264</v>
      </c>
      <c r="AC130" s="48">
        <v>16819</v>
      </c>
    </row>
    <row r="131" spans="1:74" x14ac:dyDescent="0.25">
      <c r="A131" s="44" t="s">
        <v>120</v>
      </c>
      <c r="B131" s="45">
        <v>156797</v>
      </c>
      <c r="C131" s="40">
        <v>85</v>
      </c>
      <c r="D131" s="40">
        <v>324</v>
      </c>
      <c r="E131" s="40">
        <v>86</v>
      </c>
      <c r="F131" s="45">
        <v>62809</v>
      </c>
      <c r="G131" s="45">
        <v>91089</v>
      </c>
      <c r="H131" s="45">
        <v>2404</v>
      </c>
      <c r="I131" s="41"/>
      <c r="J131" s="41"/>
      <c r="K131" s="41"/>
      <c r="L131" s="41"/>
      <c r="M131" s="41"/>
      <c r="N131" s="41"/>
      <c r="O131" s="41"/>
      <c r="P131" s="47">
        <v>145187</v>
      </c>
      <c r="Q131" s="42" t="s">
        <v>117</v>
      </c>
      <c r="R131" s="42">
        <v>239</v>
      </c>
      <c r="S131" s="42">
        <v>70</v>
      </c>
      <c r="T131" s="47">
        <v>58796</v>
      </c>
      <c r="U131" s="47">
        <v>86035</v>
      </c>
      <c r="V131" s="42">
        <v>47</v>
      </c>
      <c r="W131" s="48">
        <v>11610</v>
      </c>
      <c r="X131" s="43">
        <v>85</v>
      </c>
      <c r="Y131" s="43">
        <v>85</v>
      </c>
      <c r="Z131" s="43">
        <v>16</v>
      </c>
      <c r="AA131" s="48">
        <v>4013</v>
      </c>
      <c r="AB131" s="48">
        <v>5054</v>
      </c>
      <c r="AC131" s="48">
        <v>2357</v>
      </c>
    </row>
    <row r="132" spans="1:74" x14ac:dyDescent="0.25">
      <c r="A132" s="44" t="s">
        <v>121</v>
      </c>
      <c r="B132" s="45">
        <v>294762</v>
      </c>
      <c r="C132" s="40">
        <v>534</v>
      </c>
      <c r="D132" s="40">
        <v>295</v>
      </c>
      <c r="E132" s="45">
        <v>3558</v>
      </c>
      <c r="F132" s="45">
        <v>223012</v>
      </c>
      <c r="G132" s="45">
        <v>56197</v>
      </c>
      <c r="H132" s="45">
        <v>11166</v>
      </c>
      <c r="I132" s="41"/>
      <c r="J132" s="41"/>
      <c r="K132" s="41"/>
      <c r="L132" s="41"/>
      <c r="M132" s="41"/>
      <c r="N132" s="41"/>
      <c r="O132" s="41"/>
      <c r="P132" s="47">
        <v>245232</v>
      </c>
      <c r="Q132" s="42">
        <v>8</v>
      </c>
      <c r="R132" s="42">
        <v>154</v>
      </c>
      <c r="S132" s="47">
        <v>3400</v>
      </c>
      <c r="T132" s="47">
        <v>196966</v>
      </c>
      <c r="U132" s="47">
        <v>44599</v>
      </c>
      <c r="V132" s="42">
        <v>105</v>
      </c>
      <c r="W132" s="48">
        <v>49530</v>
      </c>
      <c r="X132" s="43">
        <v>526</v>
      </c>
      <c r="Y132" s="43">
        <v>141</v>
      </c>
      <c r="Z132" s="43">
        <v>158</v>
      </c>
      <c r="AA132" s="48">
        <v>26046</v>
      </c>
      <c r="AB132" s="48">
        <v>11598</v>
      </c>
      <c r="AC132" s="48">
        <v>11061</v>
      </c>
    </row>
    <row r="133" spans="1:74" x14ac:dyDescent="0.25">
      <c r="A133" s="44" t="s">
        <v>122</v>
      </c>
      <c r="B133" s="45">
        <v>13328</v>
      </c>
      <c r="C133" s="40">
        <v>218</v>
      </c>
      <c r="D133" s="40">
        <v>13</v>
      </c>
      <c r="E133" s="40">
        <v>43</v>
      </c>
      <c r="F133" s="45">
        <v>6222</v>
      </c>
      <c r="G133" s="45">
        <v>6101</v>
      </c>
      <c r="H133" s="40">
        <v>731</v>
      </c>
      <c r="I133" s="41"/>
      <c r="J133" s="41"/>
      <c r="K133" s="41"/>
      <c r="L133" s="41"/>
      <c r="M133" s="41"/>
      <c r="N133" s="41"/>
      <c r="O133" s="41"/>
      <c r="P133" s="47">
        <v>9727</v>
      </c>
      <c r="Q133" s="42">
        <v>20</v>
      </c>
      <c r="R133" s="42">
        <v>7</v>
      </c>
      <c r="S133" s="42">
        <v>39</v>
      </c>
      <c r="T133" s="47">
        <v>4930</v>
      </c>
      <c r="U133" s="47">
        <v>4721</v>
      </c>
      <c r="V133" s="42">
        <v>10</v>
      </c>
      <c r="W133" s="48">
        <v>3601</v>
      </c>
      <c r="X133" s="43">
        <v>198</v>
      </c>
      <c r="Y133" s="43">
        <v>6</v>
      </c>
      <c r="Z133" s="43">
        <v>4</v>
      </c>
      <c r="AA133" s="48">
        <v>1292</v>
      </c>
      <c r="AB133" s="48">
        <v>1380</v>
      </c>
      <c r="AC133" s="43">
        <v>721</v>
      </c>
    </row>
    <row r="134" spans="1:74" ht="15.6" x14ac:dyDescent="0.25">
      <c r="A134" s="49"/>
      <c r="B134" s="50"/>
      <c r="C134" s="50"/>
      <c r="D134" s="50"/>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row>
    <row r="135" spans="1:74" ht="15.6" x14ac:dyDescent="0.25">
      <c r="A135" s="49"/>
      <c r="B135" s="50"/>
      <c r="C135" s="50"/>
      <c r="D135" s="50"/>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row>
    <row r="136" spans="1:74" ht="15.6" x14ac:dyDescent="0.25">
      <c r="A136" s="74" t="s">
        <v>161</v>
      </c>
      <c r="B136" s="74" t="s">
        <v>159</v>
      </c>
      <c r="C136" s="74" t="s">
        <v>160</v>
      </c>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row>
    <row r="137" spans="1:74" ht="15.6" x14ac:dyDescent="0.25">
      <c r="A137" s="75" t="s">
        <v>133</v>
      </c>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row>
    <row r="138" spans="1:74" ht="23.25" customHeight="1" x14ac:dyDescent="0.25">
      <c r="A138" s="75" t="s">
        <v>127</v>
      </c>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row>
    <row r="139" spans="1:74" x14ac:dyDescent="0.2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row>
    <row r="140" spans="1:74" x14ac:dyDescent="0.25">
      <c r="A140" s="315"/>
      <c r="B140" s="316" t="s">
        <v>105</v>
      </c>
      <c r="C140" s="316"/>
      <c r="D140" s="316"/>
      <c r="E140" s="316"/>
      <c r="F140" s="316"/>
      <c r="G140" s="316"/>
      <c r="H140" s="316"/>
      <c r="I140" s="317" t="s">
        <v>15</v>
      </c>
      <c r="J140" s="317"/>
      <c r="K140" s="317"/>
      <c r="L140" s="317"/>
      <c r="M140" s="317"/>
      <c r="N140" s="317"/>
      <c r="O140" s="317"/>
      <c r="P140" s="318" t="s">
        <v>19</v>
      </c>
      <c r="Q140" s="318"/>
      <c r="R140" s="318"/>
      <c r="S140" s="318"/>
      <c r="T140" s="318"/>
      <c r="U140" s="318"/>
      <c r="V140" s="318"/>
      <c r="W140" s="305" t="s">
        <v>104</v>
      </c>
      <c r="X140" s="305"/>
      <c r="Y140" s="305"/>
      <c r="Z140" s="305"/>
      <c r="AA140" s="305"/>
      <c r="AB140" s="305"/>
      <c r="AC140" s="305"/>
    </row>
    <row r="141" spans="1:74" ht="60" x14ac:dyDescent="0.25">
      <c r="A141" s="315"/>
      <c r="B141" s="51" t="s">
        <v>105</v>
      </c>
      <c r="C141" s="51" t="s">
        <v>123</v>
      </c>
      <c r="D141" s="51" t="s">
        <v>124</v>
      </c>
      <c r="E141" s="51" t="s">
        <v>106</v>
      </c>
      <c r="F141" s="51" t="s">
        <v>107</v>
      </c>
      <c r="G141" s="51" t="s">
        <v>108</v>
      </c>
      <c r="H141" s="51" t="s">
        <v>125</v>
      </c>
      <c r="I141" s="52" t="s">
        <v>105</v>
      </c>
      <c r="J141" s="52" t="s">
        <v>123</v>
      </c>
      <c r="K141" s="52" t="s">
        <v>124</v>
      </c>
      <c r="L141" s="52" t="s">
        <v>106</v>
      </c>
      <c r="M141" s="52" t="s">
        <v>107</v>
      </c>
      <c r="N141" s="52" t="s">
        <v>108</v>
      </c>
      <c r="O141" s="52" t="s">
        <v>125</v>
      </c>
      <c r="P141" s="53" t="s">
        <v>105</v>
      </c>
      <c r="Q141" s="53" t="s">
        <v>123</v>
      </c>
      <c r="R141" s="53" t="s">
        <v>124</v>
      </c>
      <c r="S141" s="53" t="s">
        <v>106</v>
      </c>
      <c r="T141" s="53" t="s">
        <v>107</v>
      </c>
      <c r="U141" s="53" t="s">
        <v>108</v>
      </c>
      <c r="V141" s="53" t="s">
        <v>125</v>
      </c>
      <c r="W141" s="54" t="s">
        <v>105</v>
      </c>
      <c r="X141" s="54" t="s">
        <v>123</v>
      </c>
      <c r="Y141" s="54" t="s">
        <v>124</v>
      </c>
      <c r="Z141" s="54" t="s">
        <v>106</v>
      </c>
      <c r="AA141" s="54" t="s">
        <v>107</v>
      </c>
      <c r="AB141" s="54" t="s">
        <v>108</v>
      </c>
      <c r="AC141" s="54" t="s">
        <v>125</v>
      </c>
    </row>
    <row r="142" spans="1:74" x14ac:dyDescent="0.25">
      <c r="A142" s="55" t="s">
        <v>129</v>
      </c>
      <c r="B142" s="56">
        <v>0.51</v>
      </c>
      <c r="C142" s="56">
        <v>0.72599999999999998</v>
      </c>
      <c r="D142" s="56">
        <v>0.72900000000000009</v>
      </c>
      <c r="E142" s="56">
        <v>0.52400000000000002</v>
      </c>
      <c r="F142" s="56">
        <v>0.50900000000000001</v>
      </c>
      <c r="G142" s="56">
        <v>0.502</v>
      </c>
      <c r="H142" s="56">
        <v>0.72699999999999998</v>
      </c>
      <c r="I142" s="57">
        <v>0.48200000000000004</v>
      </c>
      <c r="J142" s="57">
        <v>0.63600000000000001</v>
      </c>
      <c r="K142" s="57">
        <v>0.69099999999999995</v>
      </c>
      <c r="L142" s="57">
        <v>0.495</v>
      </c>
      <c r="M142" s="57">
        <v>0.48200000000000004</v>
      </c>
      <c r="N142" s="57">
        <v>0.48100000000000004</v>
      </c>
      <c r="O142" s="57">
        <v>0.6</v>
      </c>
      <c r="P142" s="58">
        <v>0.64200000000000002</v>
      </c>
      <c r="Q142" s="58">
        <v>0.57100000000000006</v>
      </c>
      <c r="R142" s="58">
        <v>0.71099999999999997</v>
      </c>
      <c r="S142" s="58">
        <v>0.68799999999999994</v>
      </c>
      <c r="T142" s="58">
        <v>0.65799999999999992</v>
      </c>
      <c r="U142" s="58">
        <v>0.61699999999999999</v>
      </c>
      <c r="V142" s="58">
        <v>0.67299999999999993</v>
      </c>
      <c r="W142" s="59">
        <v>0.73099999999999998</v>
      </c>
      <c r="X142" s="59">
        <v>0.72900000000000009</v>
      </c>
      <c r="Y142" s="59">
        <v>0.80099999999999993</v>
      </c>
      <c r="Z142" s="59">
        <v>0.69400000000000006</v>
      </c>
      <c r="AA142" s="59">
        <v>0.7390000000000001</v>
      </c>
      <c r="AB142" s="59">
        <v>0.72299999999999998</v>
      </c>
      <c r="AC142" s="59">
        <v>0.72699999999999998</v>
      </c>
    </row>
    <row r="143" spans="1:74" x14ac:dyDescent="0.25">
      <c r="A143" s="55" t="s">
        <v>130</v>
      </c>
      <c r="B143" s="56">
        <v>0.49</v>
      </c>
      <c r="C143" s="56">
        <v>0.27399999999999997</v>
      </c>
      <c r="D143" s="56">
        <v>0.27100000000000002</v>
      </c>
      <c r="E143" s="56">
        <v>0.47600000000000003</v>
      </c>
      <c r="F143" s="56">
        <v>0.49099999999999999</v>
      </c>
      <c r="G143" s="56">
        <v>0.498</v>
      </c>
      <c r="H143" s="56">
        <v>0.27300000000000002</v>
      </c>
      <c r="I143" s="57">
        <v>0.51800000000000002</v>
      </c>
      <c r="J143" s="57">
        <v>0.36399999999999999</v>
      </c>
      <c r="K143" s="57">
        <v>0.309</v>
      </c>
      <c r="L143" s="57">
        <v>0.505</v>
      </c>
      <c r="M143" s="57">
        <v>0.51800000000000002</v>
      </c>
      <c r="N143" s="57">
        <v>0.51900000000000002</v>
      </c>
      <c r="O143" s="57">
        <v>0.4</v>
      </c>
      <c r="P143" s="58">
        <v>0.35799999999999998</v>
      </c>
      <c r="Q143" s="58">
        <v>0.42899999999999999</v>
      </c>
      <c r="R143" s="58">
        <v>0.28899999999999998</v>
      </c>
      <c r="S143" s="58">
        <v>0.312</v>
      </c>
      <c r="T143" s="58">
        <v>0.34200000000000003</v>
      </c>
      <c r="U143" s="58">
        <v>0.38299999999999995</v>
      </c>
      <c r="V143" s="58">
        <v>0.32700000000000001</v>
      </c>
      <c r="W143" s="59">
        <v>0.26899999999999996</v>
      </c>
      <c r="X143" s="59">
        <v>0.27100000000000002</v>
      </c>
      <c r="Y143" s="59">
        <v>0.19899999999999998</v>
      </c>
      <c r="Z143" s="59">
        <v>0.30599999999999999</v>
      </c>
      <c r="AA143" s="59">
        <v>0.26100000000000001</v>
      </c>
      <c r="AB143" s="59">
        <v>0.27699999999999997</v>
      </c>
      <c r="AC143" s="59">
        <v>0.27300000000000002</v>
      </c>
    </row>
    <row r="144" spans="1:74" s="21" customFormat="1" x14ac:dyDescent="0.25">
      <c r="A144" s="55" t="s">
        <v>131</v>
      </c>
      <c r="B144" s="56">
        <v>0.20800000000000002</v>
      </c>
      <c r="C144" s="56">
        <v>0.26800000000000002</v>
      </c>
      <c r="D144" s="56">
        <v>0.53100000000000003</v>
      </c>
      <c r="E144" s="56">
        <v>8.4000000000000005E-2</v>
      </c>
      <c r="F144" s="56">
        <v>0.21600000000000003</v>
      </c>
      <c r="G144" s="56">
        <v>0.18899999999999997</v>
      </c>
      <c r="H144" s="56">
        <v>0.433</v>
      </c>
      <c r="I144" s="57">
        <v>0.182</v>
      </c>
      <c r="J144" s="57">
        <v>0</v>
      </c>
      <c r="K144" s="57">
        <v>0.441</v>
      </c>
      <c r="L144" s="57">
        <v>7.4999999999999997E-2</v>
      </c>
      <c r="M144" s="57">
        <v>0.192</v>
      </c>
      <c r="N144" s="57">
        <v>0.16899999999999998</v>
      </c>
      <c r="O144" s="57">
        <v>0.16</v>
      </c>
      <c r="P144" s="58">
        <v>0.34299999999999997</v>
      </c>
      <c r="Q144" s="58">
        <v>0.17499999999999999</v>
      </c>
      <c r="R144" s="58">
        <v>0.55500000000000005</v>
      </c>
      <c r="S144" s="58">
        <v>0.13600000000000001</v>
      </c>
      <c r="T144" s="58">
        <v>0.36299999999999999</v>
      </c>
      <c r="U144" s="58">
        <v>0.313</v>
      </c>
      <c r="V144" s="58">
        <v>0.29499999999999998</v>
      </c>
      <c r="W144" s="59">
        <v>0.38</v>
      </c>
      <c r="X144" s="59">
        <v>0.27</v>
      </c>
      <c r="Y144" s="59">
        <v>0.53600000000000003</v>
      </c>
      <c r="Z144" s="59">
        <v>0.187</v>
      </c>
      <c r="AA144" s="59">
        <v>0.34</v>
      </c>
      <c r="AB144" s="59">
        <v>0.33200000000000002</v>
      </c>
      <c r="AC144" s="59">
        <v>0.434</v>
      </c>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row>
    <row r="145" spans="1:74" s="21" customFormat="1" ht="30" x14ac:dyDescent="0.25">
      <c r="A145" s="55" t="s">
        <v>185</v>
      </c>
      <c r="B145" s="116">
        <v>0.80300000000000005</v>
      </c>
      <c r="C145" s="116">
        <v>0.88500000000000001</v>
      </c>
      <c r="D145" s="116">
        <v>0.91700000000000004</v>
      </c>
      <c r="E145" s="116">
        <v>0.70299999999999996</v>
      </c>
      <c r="F145" s="116">
        <v>0.78800000000000003</v>
      </c>
      <c r="G145" s="116">
        <v>0.82199999999999995</v>
      </c>
      <c r="H145" s="116">
        <v>0.85</v>
      </c>
      <c r="I145" s="117">
        <v>0.79700000000000004</v>
      </c>
      <c r="J145" s="117">
        <v>0.90900000000000003</v>
      </c>
      <c r="K145" s="117">
        <v>0.85399999999999998</v>
      </c>
      <c r="L145" s="117">
        <v>0.70799999999999996</v>
      </c>
      <c r="M145" s="117">
        <v>0.78400000000000003</v>
      </c>
      <c r="N145" s="117">
        <v>0.81399999999999995</v>
      </c>
      <c r="O145" s="117">
        <v>0.81299999999999994</v>
      </c>
      <c r="P145" s="118">
        <v>0.83899999999999997</v>
      </c>
      <c r="Q145" s="118">
        <v>0.77800000000000002</v>
      </c>
      <c r="R145" s="118">
        <v>0.91800000000000004</v>
      </c>
      <c r="S145" s="118">
        <v>0.67100000000000004</v>
      </c>
      <c r="T145" s="118">
        <v>0.81599999999999995</v>
      </c>
      <c r="U145" s="118">
        <v>0.873</v>
      </c>
      <c r="V145" s="118">
        <v>0.75600000000000001</v>
      </c>
      <c r="W145" s="119">
        <v>0.84199999999999997</v>
      </c>
      <c r="X145" s="119">
        <v>0.88600000000000001</v>
      </c>
      <c r="Y145" s="119">
        <v>0.95899999999999996</v>
      </c>
      <c r="Z145" s="119">
        <v>0.68899999999999995</v>
      </c>
      <c r="AA145" s="119">
        <v>0.80100000000000005</v>
      </c>
      <c r="AB145" s="119">
        <v>0.876</v>
      </c>
      <c r="AC145" s="119">
        <v>0.85099999999999998</v>
      </c>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row>
    <row r="146" spans="1:74" s="21" customFormat="1" ht="30" x14ac:dyDescent="0.25">
      <c r="A146" s="55" t="s">
        <v>132</v>
      </c>
      <c r="B146" s="56">
        <v>0.193</v>
      </c>
      <c r="C146" s="56">
        <v>0.109</v>
      </c>
      <c r="D146" s="56">
        <v>7.0000000000000007E-2</v>
      </c>
      <c r="E146" s="56">
        <v>0.28899999999999998</v>
      </c>
      <c r="F146" s="56">
        <v>0.20899999999999999</v>
      </c>
      <c r="G146" s="56">
        <v>0.17199999999999999</v>
      </c>
      <c r="H146" s="56">
        <v>0.14599999999999999</v>
      </c>
      <c r="I146" s="57">
        <v>0.19899999999999998</v>
      </c>
      <c r="J146" s="57">
        <v>9.0999999999999998E-2</v>
      </c>
      <c r="K146" s="57">
        <v>0.128</v>
      </c>
      <c r="L146" s="57">
        <v>0.28300000000000003</v>
      </c>
      <c r="M146" s="57">
        <v>0.214</v>
      </c>
      <c r="N146" s="57">
        <v>0.18</v>
      </c>
      <c r="O146" s="57">
        <v>9.3000000000000013E-2</v>
      </c>
      <c r="P146" s="58">
        <v>0.158</v>
      </c>
      <c r="Q146" s="58">
        <v>0.20600000000000002</v>
      </c>
      <c r="R146" s="58">
        <v>6.9000000000000006E-2</v>
      </c>
      <c r="S146" s="58">
        <v>0.32299999999999995</v>
      </c>
      <c r="T146" s="58">
        <v>0.182</v>
      </c>
      <c r="U146" s="58">
        <v>0.122</v>
      </c>
      <c r="V146" s="58">
        <v>0.23499999999999999</v>
      </c>
      <c r="W146" s="59">
        <v>0.154</v>
      </c>
      <c r="X146" s="59">
        <v>0.10800000000000001</v>
      </c>
      <c r="Y146" s="59">
        <v>0.03</v>
      </c>
      <c r="Z146" s="59">
        <v>0.30599999999999999</v>
      </c>
      <c r="AA146" s="59">
        <v>0.19699999999999998</v>
      </c>
      <c r="AB146" s="59">
        <v>0.11599999999999999</v>
      </c>
      <c r="AC146" s="59">
        <v>0.14499999999999999</v>
      </c>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row>
    <row r="147" spans="1:74" x14ac:dyDescent="0.2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row>
    <row r="148" spans="1:74" ht="15.6" x14ac:dyDescent="0.25">
      <c r="A148" s="74" t="s">
        <v>162</v>
      </c>
      <c r="B148" s="74" t="s">
        <v>159</v>
      </c>
      <c r="C148" s="74" t="s">
        <v>160</v>
      </c>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row>
    <row r="149" spans="1:74" ht="15.6" x14ac:dyDescent="0.25">
      <c r="A149" s="76" t="s">
        <v>139</v>
      </c>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row>
    <row r="150" spans="1:74"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row>
    <row r="151" spans="1:74" s="61" customFormat="1" x14ac:dyDescent="0.25">
      <c r="A151" s="300"/>
      <c r="B151" s="302" t="s">
        <v>15</v>
      </c>
      <c r="C151" s="302"/>
      <c r="D151" s="302"/>
      <c r="E151" s="304" t="s">
        <v>19</v>
      </c>
      <c r="F151" s="304"/>
      <c r="G151" s="304"/>
      <c r="H151" s="303" t="s">
        <v>138</v>
      </c>
      <c r="I151" s="303"/>
      <c r="J151" s="303"/>
      <c r="K151" s="60"/>
      <c r="L151" s="60"/>
      <c r="M151" s="60"/>
      <c r="N151" s="60"/>
      <c r="O151" s="60"/>
      <c r="P151" s="60"/>
      <c r="Q151" s="60"/>
      <c r="R151" s="60"/>
      <c r="S151" s="60"/>
      <c r="T151" s="60"/>
      <c r="U151" s="60"/>
      <c r="V151" s="60"/>
      <c r="W151" s="60"/>
      <c r="X151" s="60"/>
      <c r="Y151" s="60"/>
      <c r="Z151" s="60"/>
      <c r="AA151" s="60"/>
      <c r="AB151" s="60"/>
      <c r="AC151" s="60"/>
    </row>
    <row r="152" spans="1:74" s="61" customFormat="1" ht="30" x14ac:dyDescent="0.25">
      <c r="A152" s="300"/>
      <c r="B152" s="138" t="s">
        <v>105</v>
      </c>
      <c r="C152" s="138" t="s">
        <v>107</v>
      </c>
      <c r="D152" s="138" t="s">
        <v>108</v>
      </c>
      <c r="E152" s="139" t="s">
        <v>105</v>
      </c>
      <c r="F152" s="139" t="s">
        <v>107</v>
      </c>
      <c r="G152" s="139" t="s">
        <v>108</v>
      </c>
      <c r="H152" s="140" t="s">
        <v>105</v>
      </c>
      <c r="I152" s="140" t="s">
        <v>107</v>
      </c>
      <c r="J152" s="140" t="s">
        <v>108</v>
      </c>
      <c r="K152" s="60"/>
      <c r="L152" s="60"/>
      <c r="M152" s="60"/>
      <c r="N152" s="60"/>
      <c r="O152" s="60"/>
      <c r="P152" s="60"/>
      <c r="Q152" s="60"/>
      <c r="R152" s="60"/>
      <c r="S152" s="60"/>
      <c r="T152" s="60"/>
      <c r="U152" s="60"/>
      <c r="V152" s="60"/>
      <c r="W152" s="60"/>
      <c r="X152" s="60"/>
      <c r="Y152" s="60"/>
      <c r="Z152" s="60"/>
      <c r="AA152" s="60"/>
      <c r="AB152" s="60"/>
      <c r="AC152" s="60"/>
    </row>
    <row r="153" spans="1:74" ht="18.75" customHeight="1" x14ac:dyDescent="0.25">
      <c r="A153" s="141" t="s">
        <v>135</v>
      </c>
      <c r="B153" s="142">
        <v>4.1000000000000002E-2</v>
      </c>
      <c r="C153" s="142">
        <v>3.3000000000000002E-2</v>
      </c>
      <c r="D153" s="142">
        <v>5.1999999999999998E-2</v>
      </c>
      <c r="E153" s="143">
        <v>6.6000000000000003E-2</v>
      </c>
      <c r="F153" s="143">
        <v>5.1999999999999998E-2</v>
      </c>
      <c r="G153" s="143">
        <v>8.5000000000000006E-2</v>
      </c>
      <c r="H153" s="144">
        <v>9.4E-2</v>
      </c>
      <c r="I153" s="144">
        <v>7.4999999999999997E-2</v>
      </c>
      <c r="J153" s="144">
        <v>0.1</v>
      </c>
      <c r="K153" s="38"/>
      <c r="L153" s="38"/>
      <c r="M153" s="38"/>
      <c r="N153" s="38"/>
      <c r="O153" s="38"/>
      <c r="P153" s="38"/>
      <c r="Q153" s="38"/>
      <c r="R153" s="38"/>
      <c r="S153" s="38"/>
      <c r="T153" s="38"/>
      <c r="U153" s="38"/>
      <c r="V153" s="38"/>
      <c r="W153" s="38"/>
      <c r="X153" s="38"/>
      <c r="Y153" s="38"/>
      <c r="Z153" s="38"/>
      <c r="AA153" s="38"/>
      <c r="AB153" s="38"/>
      <c r="AC153" s="38"/>
    </row>
    <row r="154" spans="1:74" x14ac:dyDescent="0.25">
      <c r="A154" s="141" t="s">
        <v>136</v>
      </c>
      <c r="B154" s="142">
        <v>0.111</v>
      </c>
      <c r="C154" s="142">
        <v>8.3000000000000004E-2</v>
      </c>
      <c r="D154" s="142">
        <v>0.14499999999999999</v>
      </c>
      <c r="E154" s="143">
        <v>0.193</v>
      </c>
      <c r="F154" s="143">
        <v>0.152</v>
      </c>
      <c r="G154" s="143">
        <v>0.248</v>
      </c>
      <c r="H154" s="144">
        <v>0.25600000000000001</v>
      </c>
      <c r="I154" s="144">
        <v>0.20699999999999999</v>
      </c>
      <c r="J154" s="144">
        <v>0.26100000000000001</v>
      </c>
      <c r="K154" s="38"/>
      <c r="L154" s="38"/>
      <c r="M154" s="38"/>
      <c r="N154" s="38"/>
      <c r="O154" s="38"/>
      <c r="P154" s="38"/>
      <c r="Q154" s="38"/>
      <c r="R154" s="38"/>
      <c r="S154" s="38"/>
      <c r="T154" s="38"/>
      <c r="U154" s="38"/>
      <c r="V154" s="38"/>
      <c r="W154" s="38"/>
      <c r="X154" s="38"/>
      <c r="Y154" s="38"/>
      <c r="Z154" s="38"/>
      <c r="AA154" s="38"/>
      <c r="AB154" s="38"/>
      <c r="AC154" s="38"/>
    </row>
    <row r="155" spans="1:74" ht="30" x14ac:dyDescent="0.25">
      <c r="A155" s="141" t="s">
        <v>137</v>
      </c>
      <c r="B155" s="142">
        <v>6.8000000000000005E-2</v>
      </c>
      <c r="C155" s="142">
        <v>5.3999999999999999E-2</v>
      </c>
      <c r="D155" s="142">
        <v>8.6999999999999994E-2</v>
      </c>
      <c r="E155" s="143">
        <v>7.3999999999999996E-2</v>
      </c>
      <c r="F155" s="143">
        <v>6.2E-2</v>
      </c>
      <c r="G155" s="143">
        <v>9.0999999999999998E-2</v>
      </c>
      <c r="H155" s="144">
        <v>8.5999999999999993E-2</v>
      </c>
      <c r="I155" s="144">
        <v>6.9000000000000006E-2</v>
      </c>
      <c r="J155" s="144">
        <v>8.8999999999999996E-2</v>
      </c>
      <c r="K155" s="38"/>
      <c r="L155" s="38"/>
      <c r="M155" s="38"/>
      <c r="N155" s="38"/>
      <c r="O155" s="38"/>
      <c r="P155" s="38"/>
      <c r="Q155" s="38"/>
      <c r="R155" s="38"/>
      <c r="S155" s="38"/>
      <c r="T155" s="38"/>
      <c r="U155" s="38"/>
      <c r="V155" s="38"/>
      <c r="W155" s="38"/>
      <c r="X155" s="38"/>
      <c r="Y155" s="38"/>
      <c r="Z155" s="38"/>
      <c r="AA155" s="38"/>
      <c r="AB155" s="38"/>
      <c r="AC155" s="38"/>
    </row>
    <row r="156" spans="1:74" x14ac:dyDescent="0.2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row>
    <row r="157" spans="1:74" ht="15.6" x14ac:dyDescent="0.25">
      <c r="A157" s="74" t="s">
        <v>163</v>
      </c>
      <c r="B157" s="74" t="s">
        <v>159</v>
      </c>
      <c r="C157" s="74" t="s">
        <v>164</v>
      </c>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row>
    <row r="158" spans="1:74" ht="15.6" x14ac:dyDescent="0.25">
      <c r="A158" s="76" t="s">
        <v>140</v>
      </c>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row>
    <row r="159" spans="1:74" x14ac:dyDescent="0.2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row>
    <row r="160" spans="1:74" ht="41.25" customHeight="1" x14ac:dyDescent="0.25">
      <c r="A160" s="300"/>
      <c r="B160" s="301" t="s">
        <v>105</v>
      </c>
      <c r="C160" s="301"/>
      <c r="D160" s="301"/>
      <c r="E160" s="302" t="s">
        <v>15</v>
      </c>
      <c r="F160" s="302"/>
      <c r="G160" s="302"/>
      <c r="H160" s="304" t="s">
        <v>19</v>
      </c>
      <c r="I160" s="304"/>
      <c r="J160" s="304"/>
      <c r="K160" s="303" t="s">
        <v>138</v>
      </c>
      <c r="L160" s="303"/>
      <c r="M160" s="303"/>
      <c r="N160" s="38"/>
      <c r="O160" s="38"/>
      <c r="P160" s="38"/>
      <c r="Q160" s="38"/>
      <c r="R160" s="38"/>
      <c r="S160" s="38"/>
      <c r="T160" s="38"/>
      <c r="U160" s="38"/>
      <c r="V160" s="38"/>
      <c r="W160" s="38"/>
      <c r="X160" s="38"/>
      <c r="Y160" s="38"/>
      <c r="Z160" s="38"/>
      <c r="AA160" s="38"/>
      <c r="AB160" s="38"/>
      <c r="AC160" s="38"/>
    </row>
    <row r="161" spans="1:29" ht="30" x14ac:dyDescent="0.25">
      <c r="A161" s="300"/>
      <c r="B161" s="145" t="s">
        <v>105</v>
      </c>
      <c r="C161" s="145" t="s">
        <v>107</v>
      </c>
      <c r="D161" s="145" t="s">
        <v>108</v>
      </c>
      <c r="E161" s="138" t="s">
        <v>105</v>
      </c>
      <c r="F161" s="138" t="s">
        <v>107</v>
      </c>
      <c r="G161" s="138" t="s">
        <v>108</v>
      </c>
      <c r="H161" s="139" t="s">
        <v>105</v>
      </c>
      <c r="I161" s="139" t="s">
        <v>107</v>
      </c>
      <c r="J161" s="139" t="s">
        <v>108</v>
      </c>
      <c r="K161" s="140" t="s">
        <v>105</v>
      </c>
      <c r="L161" s="140" t="s">
        <v>107</v>
      </c>
      <c r="M161" s="140" t="s">
        <v>108</v>
      </c>
      <c r="N161" s="38"/>
      <c r="O161" s="38"/>
      <c r="P161" s="38"/>
      <c r="Q161" s="38"/>
      <c r="R161" s="38"/>
      <c r="S161" s="38"/>
      <c r="T161" s="38"/>
      <c r="U161" s="38"/>
      <c r="V161" s="38"/>
      <c r="W161" s="38"/>
      <c r="X161" s="38"/>
      <c r="Y161" s="38"/>
      <c r="Z161" s="38"/>
      <c r="AA161" s="38"/>
      <c r="AB161" s="38"/>
      <c r="AC161" s="38"/>
    </row>
    <row r="162" spans="1:29" x14ac:dyDescent="0.25">
      <c r="A162" s="141" t="s">
        <v>141</v>
      </c>
      <c r="B162" s="146">
        <v>5.9999999999999995E-4</v>
      </c>
      <c r="C162" s="146">
        <v>2.0000000000000001E-4</v>
      </c>
      <c r="D162" s="146">
        <v>1.2999999999999999E-3</v>
      </c>
      <c r="E162" s="147">
        <v>4.0000000000000002E-4</v>
      </c>
      <c r="F162" s="147">
        <v>0</v>
      </c>
      <c r="G162" s="147">
        <v>8.9999999999999998E-4</v>
      </c>
      <c r="H162" s="148">
        <v>2E-3</v>
      </c>
      <c r="I162" s="148">
        <v>8.9999999999999998E-4</v>
      </c>
      <c r="J162" s="148">
        <v>3.9000000000000003E-3</v>
      </c>
      <c r="K162" s="149">
        <v>1E-3</v>
      </c>
      <c r="L162" s="149">
        <v>1.2999999999999999E-3</v>
      </c>
      <c r="M162" s="149">
        <v>1.9E-3</v>
      </c>
      <c r="N162" s="38"/>
      <c r="O162" s="77"/>
      <c r="P162" s="77"/>
      <c r="Q162" s="77"/>
      <c r="R162" s="77"/>
      <c r="S162" s="77"/>
      <c r="T162" s="77"/>
      <c r="U162" s="77"/>
      <c r="V162" s="77"/>
      <c r="W162" s="77"/>
      <c r="X162" s="77"/>
      <c r="Y162" s="77"/>
      <c r="Z162" s="77"/>
      <c r="AA162" s="38"/>
      <c r="AB162" s="38"/>
      <c r="AC162" s="38"/>
    </row>
    <row r="163" spans="1:29" x14ac:dyDescent="0.25">
      <c r="A163" s="141" t="s">
        <v>142</v>
      </c>
      <c r="B163" s="146">
        <v>3.7599999999999995E-2</v>
      </c>
      <c r="C163" s="146">
        <v>0.01</v>
      </c>
      <c r="D163" s="146">
        <v>7.4299999999999991E-2</v>
      </c>
      <c r="E163" s="147">
        <v>2.4399999999999998E-2</v>
      </c>
      <c r="F163" s="147">
        <v>2.3999999999999998E-3</v>
      </c>
      <c r="G163" s="147">
        <v>5.4100000000000002E-2</v>
      </c>
      <c r="H163" s="148">
        <v>0.1101</v>
      </c>
      <c r="I163" s="148">
        <v>4.8300000000000003E-2</v>
      </c>
      <c r="J163" s="148">
        <v>0.20829999999999999</v>
      </c>
      <c r="K163" s="149">
        <v>0.11710000000000001</v>
      </c>
      <c r="L163" s="149">
        <v>0.10050000000000001</v>
      </c>
      <c r="M163" s="149">
        <v>0.22739999999999999</v>
      </c>
      <c r="N163" s="38"/>
      <c r="O163" s="77"/>
      <c r="P163" s="77"/>
      <c r="Q163" s="77"/>
      <c r="R163" s="77"/>
      <c r="S163" s="77"/>
      <c r="T163" s="77"/>
      <c r="U163" s="77"/>
      <c r="V163" s="77"/>
      <c r="W163" s="77"/>
      <c r="X163" s="77"/>
      <c r="Y163" s="77"/>
      <c r="Z163" s="77"/>
      <c r="AA163" s="38"/>
      <c r="AB163" s="38"/>
      <c r="AC163" s="38"/>
    </row>
    <row r="164" spans="1:29" s="21" customFormat="1" x14ac:dyDescent="0.25">
      <c r="A164" s="150"/>
      <c r="B164" s="151"/>
      <c r="C164" s="151"/>
      <c r="D164" s="151"/>
      <c r="E164" s="151"/>
      <c r="F164" s="151"/>
      <c r="G164" s="151"/>
      <c r="H164" s="151"/>
      <c r="I164" s="151"/>
      <c r="J164" s="151"/>
      <c r="K164" s="151"/>
      <c r="L164" s="151"/>
      <c r="M164" s="151"/>
      <c r="N164" s="100"/>
      <c r="O164" s="104"/>
      <c r="P164" s="104"/>
      <c r="Q164" s="104"/>
      <c r="R164" s="104"/>
      <c r="S164" s="104"/>
      <c r="T164" s="104"/>
      <c r="U164" s="104"/>
      <c r="V164" s="104"/>
      <c r="W164" s="104"/>
      <c r="X164" s="104"/>
      <c r="Y164" s="104"/>
      <c r="Z164" s="104"/>
      <c r="AA164" s="100"/>
      <c r="AB164" s="100"/>
      <c r="AC164" s="100"/>
    </row>
    <row r="165" spans="1:29" ht="15.6" x14ac:dyDescent="0.25">
      <c r="A165" s="74" t="s">
        <v>171</v>
      </c>
      <c r="B165" s="74" t="s">
        <v>159</v>
      </c>
      <c r="C165" s="74" t="s">
        <v>165</v>
      </c>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row>
    <row r="166" spans="1:29" ht="15.6" x14ac:dyDescent="0.25">
      <c r="A166" s="76" t="s">
        <v>172</v>
      </c>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row>
    <row r="167" spans="1:29" x14ac:dyDescent="0.25">
      <c r="A167" s="150"/>
      <c r="B167" s="151"/>
      <c r="C167" s="151"/>
      <c r="D167" s="151"/>
      <c r="E167" s="151"/>
      <c r="F167" s="151"/>
      <c r="G167" s="151"/>
      <c r="H167" s="151"/>
      <c r="I167" s="151"/>
      <c r="J167" s="151"/>
      <c r="K167" s="151"/>
      <c r="L167" s="151"/>
      <c r="M167" s="151"/>
      <c r="N167" s="100"/>
      <c r="O167" s="77"/>
      <c r="P167" s="77"/>
      <c r="Q167" s="77"/>
      <c r="R167" s="77"/>
      <c r="S167" s="77"/>
      <c r="T167" s="77"/>
      <c r="U167" s="77"/>
      <c r="V167" s="77"/>
      <c r="W167" s="77"/>
      <c r="X167" s="77"/>
      <c r="Y167" s="77"/>
      <c r="Z167" s="77"/>
      <c r="AA167" s="38"/>
      <c r="AB167" s="38"/>
      <c r="AC167" s="38"/>
    </row>
    <row r="168" spans="1:29" ht="15.6" x14ac:dyDescent="0.3">
      <c r="A168" s="38"/>
      <c r="B168" s="289" t="s">
        <v>173</v>
      </c>
      <c r="C168" s="290"/>
      <c r="D168" s="291"/>
      <c r="E168" s="151"/>
      <c r="F168" s="151"/>
      <c r="G168" s="151"/>
      <c r="H168" s="151"/>
      <c r="I168" s="151"/>
      <c r="J168" s="151"/>
      <c r="K168" s="151"/>
      <c r="L168" s="151"/>
      <c r="M168" s="151"/>
      <c r="N168" s="100"/>
      <c r="O168" s="77"/>
      <c r="P168" s="77"/>
      <c r="Q168" s="77"/>
      <c r="R168" s="77"/>
      <c r="S168" s="77"/>
      <c r="T168" s="77"/>
      <c r="U168" s="77"/>
      <c r="V168" s="77"/>
      <c r="W168" s="77"/>
      <c r="X168" s="77"/>
      <c r="Y168" s="77"/>
      <c r="Z168" s="77"/>
      <c r="AA168" s="38"/>
      <c r="AB168" s="38"/>
      <c r="AC168" s="38"/>
    </row>
    <row r="169" spans="1:29" x14ac:dyDescent="0.25">
      <c r="A169" s="67" t="s">
        <v>15</v>
      </c>
      <c r="B169" s="101">
        <v>77</v>
      </c>
      <c r="C169" s="99"/>
      <c r="D169" s="99"/>
      <c r="E169" s="151"/>
      <c r="F169" s="151"/>
      <c r="G169" s="151"/>
      <c r="H169" s="151"/>
      <c r="I169" s="151"/>
      <c r="J169" s="151"/>
      <c r="K169" s="151"/>
      <c r="L169" s="151"/>
      <c r="M169" s="151"/>
      <c r="N169" s="100"/>
      <c r="O169" s="77"/>
      <c r="P169" s="77"/>
      <c r="Q169" s="77"/>
      <c r="R169" s="77"/>
      <c r="S169" s="77"/>
      <c r="T169" s="77"/>
      <c r="U169" s="77"/>
      <c r="V169" s="77"/>
      <c r="W169" s="77"/>
      <c r="X169" s="77"/>
      <c r="Y169" s="77"/>
      <c r="Z169" s="77"/>
      <c r="AA169" s="38"/>
      <c r="AB169" s="38"/>
      <c r="AC169" s="38"/>
    </row>
    <row r="170" spans="1:29" x14ac:dyDescent="0.25">
      <c r="A170" s="64" t="s">
        <v>19</v>
      </c>
      <c r="B170" s="64">
        <v>29</v>
      </c>
      <c r="C170" s="99"/>
      <c r="D170" s="99"/>
      <c r="E170" s="151"/>
      <c r="F170" s="151"/>
      <c r="G170" s="151"/>
      <c r="H170" s="151"/>
      <c r="I170" s="151"/>
      <c r="J170" s="151"/>
      <c r="K170" s="151"/>
      <c r="L170" s="151"/>
      <c r="M170" s="151"/>
      <c r="N170" s="100"/>
      <c r="O170" s="77"/>
      <c r="P170" s="77"/>
      <c r="Q170" s="77"/>
      <c r="R170" s="77"/>
      <c r="S170" s="77"/>
      <c r="T170" s="77"/>
      <c r="U170" s="77"/>
      <c r="V170" s="77"/>
      <c r="W170" s="77"/>
      <c r="X170" s="77"/>
      <c r="Y170" s="77"/>
      <c r="Z170" s="77"/>
      <c r="AA170" s="38"/>
      <c r="AB170" s="38"/>
      <c r="AC170" s="38"/>
    </row>
    <row r="171" spans="1:29" x14ac:dyDescent="0.25">
      <c r="A171" s="62" t="s">
        <v>10</v>
      </c>
      <c r="B171" s="62">
        <v>5</v>
      </c>
      <c r="C171" s="99"/>
      <c r="D171" s="99"/>
      <c r="E171" s="151"/>
      <c r="F171" s="151"/>
      <c r="G171" s="151"/>
      <c r="H171" s="151"/>
      <c r="I171" s="151"/>
      <c r="J171" s="151"/>
      <c r="K171" s="151"/>
      <c r="L171" s="151"/>
      <c r="M171" s="151"/>
      <c r="N171" s="100"/>
      <c r="O171" s="77"/>
      <c r="P171" s="77"/>
      <c r="Q171" s="77"/>
      <c r="R171" s="77"/>
      <c r="S171" s="77"/>
      <c r="T171" s="77"/>
      <c r="U171" s="77"/>
      <c r="V171" s="77"/>
      <c r="W171" s="77"/>
      <c r="X171" s="77"/>
      <c r="Y171" s="77"/>
      <c r="Z171" s="77"/>
      <c r="AA171" s="38"/>
      <c r="AB171" s="38"/>
      <c r="AC171" s="38"/>
    </row>
    <row r="172" spans="1:29" x14ac:dyDescent="0.25">
      <c r="A172" s="150"/>
      <c r="B172" s="151"/>
      <c r="C172" s="151"/>
      <c r="D172" s="151"/>
      <c r="E172" s="151"/>
      <c r="F172" s="151"/>
      <c r="G172" s="151"/>
      <c r="H172" s="151"/>
      <c r="I172" s="151"/>
      <c r="J172" s="151"/>
      <c r="K172" s="151"/>
      <c r="L172" s="151"/>
      <c r="M172" s="151"/>
      <c r="N172" s="100"/>
      <c r="O172" s="77"/>
      <c r="P172" s="77"/>
      <c r="Q172" s="77"/>
      <c r="R172" s="77"/>
      <c r="S172" s="77"/>
      <c r="T172" s="77"/>
      <c r="U172" s="77"/>
      <c r="V172" s="77"/>
      <c r="W172" s="77"/>
      <c r="X172" s="77"/>
      <c r="Y172" s="77"/>
      <c r="Z172" s="77"/>
      <c r="AA172" s="38"/>
      <c r="AB172" s="38"/>
      <c r="AC172" s="38"/>
    </row>
    <row r="173" spans="1:29" x14ac:dyDescent="0.2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row>
    <row r="174" spans="1:29" ht="15.6" x14ac:dyDescent="0.25">
      <c r="A174" s="74" t="s">
        <v>156</v>
      </c>
      <c r="B174" s="74" t="s">
        <v>159</v>
      </c>
      <c r="C174" s="74" t="s">
        <v>165</v>
      </c>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row>
    <row r="175" spans="1:29" ht="15.6" x14ac:dyDescent="0.25">
      <c r="A175" s="76" t="s">
        <v>151</v>
      </c>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row>
    <row r="176" spans="1:29"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row>
    <row r="177" spans="1:29" ht="15.6" x14ac:dyDescent="0.3">
      <c r="A177" s="38"/>
      <c r="B177" s="296" t="s">
        <v>153</v>
      </c>
      <c r="C177" s="297"/>
      <c r="D177" s="297"/>
      <c r="E177" s="29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row>
    <row r="178" spans="1:29" ht="15.6" x14ac:dyDescent="0.3">
      <c r="A178" s="38"/>
      <c r="B178" s="66" t="s">
        <v>143</v>
      </c>
      <c r="C178" s="66" t="s">
        <v>144</v>
      </c>
      <c r="D178" s="66" t="s">
        <v>145</v>
      </c>
      <c r="E178" s="66" t="s">
        <v>146</v>
      </c>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row>
    <row r="179" spans="1:29" x14ac:dyDescent="0.25">
      <c r="A179" s="67" t="s">
        <v>15</v>
      </c>
      <c r="B179" s="68">
        <v>0.83</v>
      </c>
      <c r="C179" s="68">
        <v>0.78</v>
      </c>
      <c r="D179" s="68">
        <v>0.76</v>
      </c>
      <c r="E179" s="68">
        <v>0.9</v>
      </c>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row>
    <row r="180" spans="1:29" x14ac:dyDescent="0.25">
      <c r="A180" s="64" t="s">
        <v>19</v>
      </c>
      <c r="B180" s="65">
        <v>0.33</v>
      </c>
      <c r="C180" s="65">
        <v>0.25</v>
      </c>
      <c r="D180" s="65">
        <v>0.36</v>
      </c>
      <c r="E180" s="65">
        <v>0.46</v>
      </c>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row>
    <row r="181" spans="1:29" x14ac:dyDescent="0.25">
      <c r="A181" s="62" t="s">
        <v>10</v>
      </c>
      <c r="B181" s="63">
        <v>0.13</v>
      </c>
      <c r="C181" s="63">
        <v>0.09</v>
      </c>
      <c r="D181" s="63">
        <v>0.14000000000000001</v>
      </c>
      <c r="E181" s="63">
        <v>0.16</v>
      </c>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row>
    <row r="182" spans="1:29" s="21" customFormat="1" x14ac:dyDescent="0.25">
      <c r="A182" s="98"/>
      <c r="B182" s="99"/>
      <c r="C182" s="99"/>
      <c r="D182" s="99"/>
      <c r="E182" s="99"/>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row>
    <row r="183" spans="1:29" ht="15.6" x14ac:dyDescent="0.3">
      <c r="A183" s="38"/>
      <c r="B183" s="289" t="s">
        <v>170</v>
      </c>
      <c r="C183" s="290"/>
      <c r="D183" s="291"/>
      <c r="E183" s="99"/>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row>
    <row r="184" spans="1:29" x14ac:dyDescent="0.25">
      <c r="A184" s="67" t="s">
        <v>15</v>
      </c>
      <c r="B184" s="101">
        <v>88</v>
      </c>
      <c r="C184" s="99"/>
      <c r="D184" s="99"/>
      <c r="E184" s="99"/>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row>
    <row r="185" spans="1:29" x14ac:dyDescent="0.25">
      <c r="A185" s="64" t="s">
        <v>19</v>
      </c>
      <c r="B185" s="64">
        <v>48</v>
      </c>
      <c r="C185" s="99"/>
      <c r="D185" s="99"/>
      <c r="E185" s="99"/>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row>
    <row r="186" spans="1:29" x14ac:dyDescent="0.25">
      <c r="A186" s="62" t="s">
        <v>10</v>
      </c>
      <c r="B186" s="62">
        <v>20</v>
      </c>
      <c r="C186" s="99"/>
      <c r="D186" s="99"/>
      <c r="E186" s="99"/>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row>
    <row r="187" spans="1:29"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row>
    <row r="188" spans="1:29" ht="15.6" x14ac:dyDescent="0.25">
      <c r="A188" s="74" t="s">
        <v>155</v>
      </c>
      <c r="B188" s="74" t="s">
        <v>159</v>
      </c>
      <c r="C188" s="74" t="s">
        <v>165</v>
      </c>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row>
    <row r="189" spans="1:29" ht="15.6" x14ac:dyDescent="0.25">
      <c r="A189" s="76" t="s">
        <v>157</v>
      </c>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row>
    <row r="190" spans="1:29"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row>
    <row r="191" spans="1:29" ht="15.6" x14ac:dyDescent="0.3">
      <c r="A191" s="38"/>
      <c r="B191" s="299" t="s">
        <v>153</v>
      </c>
      <c r="C191" s="299"/>
      <c r="D191" s="299"/>
      <c r="E191" s="299"/>
      <c r="F191" s="299" t="s">
        <v>154</v>
      </c>
      <c r="G191" s="299"/>
      <c r="H191" s="299"/>
      <c r="I191" s="38"/>
      <c r="J191" s="38"/>
      <c r="K191" s="38"/>
      <c r="L191" s="38"/>
      <c r="M191" s="38"/>
      <c r="N191" s="38"/>
      <c r="O191" s="38"/>
      <c r="P191" s="38"/>
      <c r="Q191" s="38"/>
      <c r="R191" s="38"/>
      <c r="S191" s="38"/>
      <c r="T191" s="38"/>
      <c r="U191" s="38"/>
      <c r="V191" s="38"/>
      <c r="W191" s="38"/>
      <c r="X191" s="38"/>
      <c r="Y191" s="38"/>
      <c r="Z191" s="38"/>
      <c r="AA191" s="38"/>
      <c r="AB191" s="38"/>
      <c r="AC191" s="38"/>
    </row>
    <row r="192" spans="1:29" ht="15.6" x14ac:dyDescent="0.3">
      <c r="A192" s="38"/>
      <c r="B192" s="66" t="s">
        <v>143</v>
      </c>
      <c r="C192" s="66" t="s">
        <v>144</v>
      </c>
      <c r="D192" s="66" t="s">
        <v>145</v>
      </c>
      <c r="E192" s="66" t="s">
        <v>152</v>
      </c>
      <c r="F192" s="66" t="s">
        <v>143</v>
      </c>
      <c r="G192" s="66" t="s">
        <v>144</v>
      </c>
      <c r="H192" s="66" t="s">
        <v>145</v>
      </c>
      <c r="I192" s="38"/>
      <c r="J192" s="38"/>
      <c r="K192" s="38"/>
      <c r="L192" s="38"/>
      <c r="M192" s="38"/>
      <c r="N192" s="38"/>
      <c r="O192" s="38"/>
      <c r="P192" s="38"/>
      <c r="Q192" s="38"/>
      <c r="R192" s="38"/>
      <c r="S192" s="38"/>
      <c r="T192" s="38"/>
      <c r="U192" s="38"/>
      <c r="V192" s="38"/>
      <c r="W192" s="38"/>
      <c r="X192" s="38"/>
      <c r="Y192" s="38"/>
      <c r="Z192" s="38"/>
      <c r="AA192" s="38"/>
      <c r="AB192" s="38"/>
      <c r="AC192" s="38"/>
    </row>
    <row r="193" spans="1:29" x14ac:dyDescent="0.25">
      <c r="A193" s="69" t="s">
        <v>15</v>
      </c>
      <c r="B193" s="72">
        <v>0.81</v>
      </c>
      <c r="C193" s="72">
        <v>0.88</v>
      </c>
      <c r="D193" s="72">
        <v>0.87</v>
      </c>
      <c r="E193" s="72">
        <v>0.74</v>
      </c>
      <c r="F193" s="152">
        <v>0.4</v>
      </c>
      <c r="G193" s="152">
        <v>0.5</v>
      </c>
      <c r="H193" s="152">
        <v>0.4</v>
      </c>
      <c r="I193" s="38"/>
      <c r="J193" s="38"/>
      <c r="K193" s="38"/>
      <c r="L193" s="38"/>
      <c r="M193" s="38"/>
      <c r="N193" s="38"/>
      <c r="O193" s="38"/>
      <c r="P193" s="38"/>
      <c r="Q193" s="38"/>
      <c r="R193" s="38"/>
      <c r="S193" s="38"/>
      <c r="T193" s="38"/>
      <c r="U193" s="38"/>
      <c r="V193" s="38"/>
      <c r="W193" s="38"/>
      <c r="X193" s="38"/>
      <c r="Y193" s="38"/>
      <c r="Z193" s="38"/>
      <c r="AA193" s="38"/>
      <c r="AB193" s="38"/>
      <c r="AC193" s="38"/>
    </row>
    <row r="194" spans="1:29" x14ac:dyDescent="0.25">
      <c r="A194" s="70" t="s">
        <v>19</v>
      </c>
      <c r="B194" s="73">
        <v>0.41</v>
      </c>
      <c r="C194" s="73">
        <v>0.39</v>
      </c>
      <c r="D194" s="73">
        <v>0.46</v>
      </c>
      <c r="E194" s="73">
        <v>0.25</v>
      </c>
      <c r="F194" s="153">
        <v>-1</v>
      </c>
      <c r="G194" s="153">
        <v>-1.7</v>
      </c>
      <c r="H194" s="153">
        <v>-1</v>
      </c>
      <c r="I194" s="38"/>
      <c r="J194" s="38"/>
      <c r="K194" s="38"/>
      <c r="L194" s="38"/>
      <c r="M194" s="38"/>
      <c r="N194" s="38"/>
      <c r="O194" s="38"/>
      <c r="P194" s="38"/>
      <c r="Q194" s="38"/>
      <c r="R194" s="38"/>
      <c r="S194" s="38"/>
      <c r="T194" s="38"/>
      <c r="U194" s="38"/>
      <c r="V194" s="38"/>
      <c r="W194" s="38"/>
      <c r="X194" s="38"/>
      <c r="Y194" s="38"/>
      <c r="Z194" s="38"/>
      <c r="AA194" s="38"/>
      <c r="AB194" s="38"/>
      <c r="AC194" s="38"/>
    </row>
    <row r="195" spans="1:29" x14ac:dyDescent="0.25">
      <c r="A195" s="71" t="s">
        <v>10</v>
      </c>
      <c r="B195" s="97">
        <v>0.16</v>
      </c>
      <c r="C195" s="97">
        <v>0.14000000000000001</v>
      </c>
      <c r="D195" s="97">
        <v>0.17</v>
      </c>
      <c r="E195" s="97">
        <v>0.09</v>
      </c>
      <c r="F195" s="154">
        <v>-3.6</v>
      </c>
      <c r="G195" s="154">
        <v>-4.3</v>
      </c>
      <c r="H195" s="154">
        <v>-4</v>
      </c>
      <c r="I195" s="38"/>
      <c r="J195" s="38"/>
      <c r="K195" s="38"/>
      <c r="L195" s="38"/>
      <c r="M195" s="38"/>
      <c r="N195" s="38"/>
      <c r="O195" s="38"/>
      <c r="P195" s="38"/>
      <c r="Q195" s="38"/>
      <c r="R195" s="38"/>
      <c r="S195" s="38"/>
      <c r="T195" s="38"/>
      <c r="U195" s="38"/>
      <c r="V195" s="38"/>
      <c r="W195" s="38"/>
      <c r="X195" s="38"/>
      <c r="Y195" s="38"/>
      <c r="Z195" s="38"/>
      <c r="AA195" s="38"/>
      <c r="AB195" s="38"/>
      <c r="AC195" s="38"/>
    </row>
    <row r="196" spans="1:29"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row>
    <row r="197" spans="1:29" ht="15.6" x14ac:dyDescent="0.25">
      <c r="A197" s="74" t="s">
        <v>194</v>
      </c>
      <c r="B197" s="74" t="s">
        <v>159</v>
      </c>
      <c r="C197" s="74" t="s">
        <v>165</v>
      </c>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row>
    <row r="198" spans="1:29" ht="15.6" x14ac:dyDescent="0.25">
      <c r="A198" s="76" t="s">
        <v>197</v>
      </c>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row>
    <row r="199" spans="1:29"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row>
    <row r="200" spans="1:29" ht="69.599999999999994" x14ac:dyDescent="0.25">
      <c r="A200" s="155"/>
      <c r="B200" s="156" t="s">
        <v>195</v>
      </c>
      <c r="C200" s="156" t="s">
        <v>196</v>
      </c>
      <c r="D200" s="157"/>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row>
    <row r="201" spans="1:29" ht="17.399999999999999" x14ac:dyDescent="0.25">
      <c r="A201" s="158" t="s">
        <v>15</v>
      </c>
      <c r="B201" s="159">
        <v>49.9</v>
      </c>
      <c r="C201" s="159">
        <v>0.08</v>
      </c>
      <c r="D201" s="160"/>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row>
    <row r="202" spans="1:29" ht="17.399999999999999" x14ac:dyDescent="0.25">
      <c r="A202" s="161" t="s">
        <v>19</v>
      </c>
      <c r="B202" s="162">
        <v>32.6</v>
      </c>
      <c r="C202" s="162">
        <v>-0.43</v>
      </c>
      <c r="D202" s="132"/>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row>
    <row r="203" spans="1:29" ht="17.399999999999999" x14ac:dyDescent="0.25">
      <c r="A203" s="163" t="s">
        <v>10</v>
      </c>
      <c r="B203" s="164">
        <v>13.7</v>
      </c>
      <c r="C203" s="164">
        <v>-1.17</v>
      </c>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row>
    <row r="204" spans="1:29"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row>
    <row r="205" spans="1:29"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row>
    <row r="206" spans="1:29"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row>
    <row r="207" spans="1:29"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row>
    <row r="208" spans="1:29"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row>
    <row r="209" spans="1:29"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row>
    <row r="210" spans="1:29"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row>
    <row r="211" spans="1:29"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row>
    <row r="212" spans="1:29"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row>
    <row r="213" spans="1:29"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row>
    <row r="214" spans="1:29"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row>
    <row r="215" spans="1:29"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row>
    <row r="216" spans="1:29"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row>
    <row r="217" spans="1:29"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row>
    <row r="218" spans="1:29"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row>
    <row r="219" spans="1:29"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row>
    <row r="220" spans="1:29"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row>
    <row r="221" spans="1:29"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row>
    <row r="222" spans="1:29"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row>
    <row r="223" spans="1:29"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row>
    <row r="245" spans="1:14" x14ac:dyDescent="0.25">
      <c r="A245" s="292" t="s">
        <v>198</v>
      </c>
      <c r="B245" s="293"/>
      <c r="C245" s="293"/>
      <c r="D245" s="293"/>
      <c r="E245" s="293"/>
      <c r="F245" s="293"/>
      <c r="G245" s="293"/>
      <c r="H245" s="293"/>
      <c r="I245" s="293"/>
      <c r="J245" s="293"/>
      <c r="K245" s="293"/>
      <c r="L245" s="293"/>
      <c r="M245" s="293"/>
      <c r="N245" s="293"/>
    </row>
    <row r="246" spans="1:14" x14ac:dyDescent="0.25">
      <c r="A246" s="293"/>
      <c r="B246" s="293"/>
      <c r="C246" s="293"/>
      <c r="D246" s="293"/>
      <c r="E246" s="293"/>
      <c r="F246" s="293"/>
      <c r="G246" s="293"/>
      <c r="H246" s="293"/>
      <c r="I246" s="293"/>
      <c r="J246" s="293"/>
      <c r="K246" s="293"/>
      <c r="L246" s="293"/>
      <c r="M246" s="293"/>
      <c r="N246" s="293"/>
    </row>
    <row r="247" spans="1:14" x14ac:dyDescent="0.25">
      <c r="A247" s="293"/>
      <c r="B247" s="293"/>
      <c r="C247" s="293"/>
      <c r="D247" s="293"/>
      <c r="E247" s="293"/>
      <c r="F247" s="293"/>
      <c r="G247" s="293"/>
      <c r="H247" s="293"/>
      <c r="I247" s="293"/>
      <c r="J247" s="293"/>
      <c r="K247" s="293"/>
      <c r="L247" s="293"/>
      <c r="M247" s="293"/>
      <c r="N247" s="293"/>
    </row>
    <row r="248" spans="1:14" x14ac:dyDescent="0.25">
      <c r="A248" s="293"/>
      <c r="B248" s="293"/>
      <c r="C248" s="293"/>
      <c r="D248" s="293"/>
      <c r="E248" s="293"/>
      <c r="F248" s="293"/>
      <c r="G248" s="293"/>
      <c r="H248" s="293"/>
      <c r="I248" s="293"/>
      <c r="J248" s="293"/>
      <c r="K248" s="293"/>
      <c r="L248" s="293"/>
      <c r="M248" s="293"/>
      <c r="N248" s="293"/>
    </row>
    <row r="249" spans="1:14" x14ac:dyDescent="0.25">
      <c r="A249" s="293"/>
      <c r="B249" s="293"/>
      <c r="C249" s="293"/>
      <c r="D249" s="293"/>
      <c r="E249" s="293"/>
      <c r="F249" s="293"/>
      <c r="G249" s="293"/>
      <c r="H249" s="293"/>
      <c r="I249" s="293"/>
      <c r="J249" s="293"/>
      <c r="K249" s="293"/>
      <c r="L249" s="293"/>
      <c r="M249" s="293"/>
      <c r="N249" s="293"/>
    </row>
    <row r="250" spans="1:14" x14ac:dyDescent="0.25">
      <c r="A250" s="293"/>
      <c r="B250" s="293"/>
      <c r="C250" s="293"/>
      <c r="D250" s="293"/>
      <c r="E250" s="293"/>
      <c r="F250" s="293"/>
      <c r="G250" s="293"/>
      <c r="H250" s="293"/>
      <c r="I250" s="293"/>
      <c r="J250" s="293"/>
      <c r="K250" s="293"/>
      <c r="L250" s="293"/>
      <c r="M250" s="293"/>
      <c r="N250" s="293"/>
    </row>
    <row r="251" spans="1:14" x14ac:dyDescent="0.25">
      <c r="A251" s="293"/>
      <c r="B251" s="293"/>
      <c r="C251" s="293"/>
      <c r="D251" s="293"/>
      <c r="E251" s="293"/>
      <c r="F251" s="293"/>
      <c r="G251" s="293"/>
      <c r="H251" s="293"/>
      <c r="I251" s="293"/>
      <c r="J251" s="293"/>
      <c r="K251" s="293"/>
      <c r="L251" s="293"/>
      <c r="M251" s="293"/>
      <c r="N251" s="293"/>
    </row>
    <row r="252" spans="1:14" x14ac:dyDescent="0.25">
      <c r="A252" s="293"/>
      <c r="B252" s="293"/>
      <c r="C252" s="293"/>
      <c r="D252" s="293"/>
      <c r="E252" s="293"/>
      <c r="F252" s="293"/>
      <c r="G252" s="293"/>
      <c r="H252" s="293"/>
      <c r="I252" s="293"/>
      <c r="J252" s="293"/>
      <c r="K252" s="293"/>
      <c r="L252" s="293"/>
      <c r="M252" s="293"/>
      <c r="N252" s="293"/>
    </row>
    <row r="253" spans="1:14" x14ac:dyDescent="0.25">
      <c r="A253" s="293"/>
      <c r="B253" s="293"/>
      <c r="C253" s="293"/>
      <c r="D253" s="293"/>
      <c r="E253" s="293"/>
      <c r="F253" s="293"/>
      <c r="G253" s="293"/>
      <c r="H253" s="293"/>
      <c r="I253" s="293"/>
      <c r="J253" s="293"/>
      <c r="K253" s="293"/>
      <c r="L253" s="293"/>
      <c r="M253" s="293"/>
      <c r="N253" s="293"/>
    </row>
    <row r="254" spans="1:14" x14ac:dyDescent="0.25">
      <c r="A254" s="293"/>
      <c r="B254" s="293"/>
      <c r="C254" s="293"/>
      <c r="D254" s="293"/>
      <c r="E254" s="293"/>
      <c r="F254" s="293"/>
      <c r="G254" s="293"/>
      <c r="H254" s="293"/>
      <c r="I254" s="293"/>
      <c r="J254" s="293"/>
      <c r="K254" s="293"/>
      <c r="L254" s="293"/>
      <c r="M254" s="293"/>
      <c r="N254" s="293"/>
    </row>
    <row r="255" spans="1:14" x14ac:dyDescent="0.25">
      <c r="A255" s="293"/>
      <c r="B255" s="293"/>
      <c r="C255" s="293"/>
      <c r="D255" s="293"/>
      <c r="E255" s="293"/>
      <c r="F255" s="293"/>
      <c r="G255" s="293"/>
      <c r="H255" s="293"/>
      <c r="I255" s="293"/>
      <c r="J255" s="293"/>
      <c r="K255" s="293"/>
      <c r="L255" s="293"/>
      <c r="M255" s="293"/>
      <c r="N255" s="293"/>
    </row>
    <row r="256" spans="1:14" x14ac:dyDescent="0.25">
      <c r="A256" s="293"/>
      <c r="B256" s="293"/>
      <c r="C256" s="293"/>
      <c r="D256" s="293"/>
      <c r="E256" s="293"/>
      <c r="F256" s="293"/>
      <c r="G256" s="293"/>
      <c r="H256" s="293"/>
      <c r="I256" s="293"/>
      <c r="J256" s="293"/>
      <c r="K256" s="293"/>
      <c r="L256" s="293"/>
      <c r="M256" s="293"/>
      <c r="N256" s="293"/>
    </row>
    <row r="257" spans="1:14" x14ac:dyDescent="0.25">
      <c r="A257" s="293"/>
      <c r="B257" s="293"/>
      <c r="C257" s="293"/>
      <c r="D257" s="293"/>
      <c r="E257" s="293"/>
      <c r="F257" s="293"/>
      <c r="G257" s="293"/>
      <c r="H257" s="293"/>
      <c r="I257" s="293"/>
      <c r="J257" s="293"/>
      <c r="K257" s="293"/>
      <c r="L257" s="293"/>
      <c r="M257" s="293"/>
      <c r="N257" s="293"/>
    </row>
    <row r="258" spans="1:14" x14ac:dyDescent="0.25">
      <c r="A258" s="293"/>
      <c r="B258" s="293"/>
      <c r="C258" s="293"/>
      <c r="D258" s="293"/>
      <c r="E258" s="293"/>
      <c r="F258" s="293"/>
      <c r="G258" s="293"/>
      <c r="H258" s="293"/>
      <c r="I258" s="293"/>
      <c r="J258" s="293"/>
      <c r="K258" s="293"/>
      <c r="L258" s="293"/>
      <c r="M258" s="293"/>
      <c r="N258" s="293"/>
    </row>
    <row r="259" spans="1:14" x14ac:dyDescent="0.25">
      <c r="A259" s="293"/>
      <c r="B259" s="293"/>
      <c r="C259" s="293"/>
      <c r="D259" s="293"/>
      <c r="E259" s="293"/>
      <c r="F259" s="293"/>
      <c r="G259" s="293"/>
      <c r="H259" s="293"/>
      <c r="I259" s="293"/>
      <c r="J259" s="293"/>
      <c r="K259" s="293"/>
      <c r="L259" s="293"/>
      <c r="M259" s="293"/>
      <c r="N259" s="293"/>
    </row>
    <row r="260" spans="1:14" x14ac:dyDescent="0.25">
      <c r="A260" s="293"/>
      <c r="B260" s="293"/>
      <c r="C260" s="293"/>
      <c r="D260" s="293"/>
      <c r="E260" s="293"/>
      <c r="F260" s="293"/>
      <c r="G260" s="293"/>
      <c r="H260" s="293"/>
      <c r="I260" s="293"/>
      <c r="J260" s="293"/>
      <c r="K260" s="293"/>
      <c r="L260" s="293"/>
      <c r="M260" s="293"/>
      <c r="N260" s="293"/>
    </row>
    <row r="261" spans="1:14" x14ac:dyDescent="0.25">
      <c r="A261" s="293"/>
      <c r="B261" s="293"/>
      <c r="C261" s="293"/>
      <c r="D261" s="293"/>
      <c r="E261" s="293"/>
      <c r="F261" s="293"/>
      <c r="G261" s="293"/>
      <c r="H261" s="293"/>
      <c r="I261" s="293"/>
      <c r="J261" s="293"/>
      <c r="K261" s="293"/>
      <c r="L261" s="293"/>
      <c r="M261" s="293"/>
      <c r="N261" s="293"/>
    </row>
    <row r="262" spans="1:14" x14ac:dyDescent="0.25">
      <c r="A262" s="293"/>
      <c r="B262" s="293"/>
      <c r="C262" s="293"/>
      <c r="D262" s="293"/>
      <c r="E262" s="293"/>
      <c r="F262" s="293"/>
      <c r="G262" s="293"/>
      <c r="H262" s="293"/>
      <c r="I262" s="293"/>
      <c r="J262" s="293"/>
      <c r="K262" s="293"/>
      <c r="L262" s="293"/>
      <c r="M262" s="293"/>
      <c r="N262" s="293"/>
    </row>
    <row r="263" spans="1:14" x14ac:dyDescent="0.25">
      <c r="A263" s="293"/>
      <c r="B263" s="293"/>
      <c r="C263" s="293"/>
      <c r="D263" s="293"/>
      <c r="E263" s="293"/>
      <c r="F263" s="293"/>
      <c r="G263" s="293"/>
      <c r="H263" s="293"/>
      <c r="I263" s="293"/>
      <c r="J263" s="293"/>
      <c r="K263" s="293"/>
      <c r="L263" s="293"/>
      <c r="M263" s="293"/>
      <c r="N263" s="293"/>
    </row>
    <row r="264" spans="1:14" x14ac:dyDescent="0.25">
      <c r="A264" s="293"/>
      <c r="B264" s="293"/>
      <c r="C264" s="293"/>
      <c r="D264" s="293"/>
      <c r="E264" s="293"/>
      <c r="F264" s="293"/>
      <c r="G264" s="293"/>
      <c r="H264" s="293"/>
      <c r="I264" s="293"/>
      <c r="J264" s="293"/>
      <c r="K264" s="293"/>
      <c r="L264" s="293"/>
      <c r="M264" s="293"/>
      <c r="N264" s="293"/>
    </row>
    <row r="265" spans="1:14" x14ac:dyDescent="0.25">
      <c r="A265" s="293"/>
      <c r="B265" s="293"/>
      <c r="C265" s="293"/>
      <c r="D265" s="293"/>
      <c r="E265" s="293"/>
      <c r="F265" s="293"/>
      <c r="G265" s="293"/>
      <c r="H265" s="293"/>
      <c r="I265" s="293"/>
      <c r="J265" s="293"/>
      <c r="K265" s="293"/>
      <c r="L265" s="293"/>
      <c r="M265" s="293"/>
      <c r="N265" s="293"/>
    </row>
    <row r="266" spans="1:14" x14ac:dyDescent="0.25">
      <c r="A266" s="293"/>
      <c r="B266" s="293"/>
      <c r="C266" s="293"/>
      <c r="D266" s="293"/>
      <c r="E266" s="293"/>
      <c r="F266" s="293"/>
      <c r="G266" s="293"/>
      <c r="H266" s="293"/>
      <c r="I266" s="293"/>
      <c r="J266" s="293"/>
      <c r="K266" s="293"/>
      <c r="L266" s="293"/>
      <c r="M266" s="293"/>
      <c r="N266" s="293"/>
    </row>
    <row r="267" spans="1:14" x14ac:dyDescent="0.25">
      <c r="A267" s="293"/>
      <c r="B267" s="293"/>
      <c r="C267" s="293"/>
      <c r="D267" s="293"/>
      <c r="E267" s="293"/>
      <c r="F267" s="293"/>
      <c r="G267" s="293"/>
      <c r="H267" s="293"/>
      <c r="I267" s="293"/>
      <c r="J267" s="293"/>
      <c r="K267" s="293"/>
      <c r="L267" s="293"/>
      <c r="M267" s="293"/>
      <c r="N267" s="293"/>
    </row>
    <row r="268" spans="1:14" x14ac:dyDescent="0.25">
      <c r="A268" s="293"/>
      <c r="B268" s="293"/>
      <c r="C268" s="293"/>
      <c r="D268" s="293"/>
      <c r="E268" s="293"/>
      <c r="F268" s="293"/>
      <c r="G268" s="293"/>
      <c r="H268" s="293"/>
      <c r="I268" s="293"/>
      <c r="J268" s="293"/>
      <c r="K268" s="293"/>
      <c r="L268" s="293"/>
      <c r="M268" s="293"/>
      <c r="N268" s="293"/>
    </row>
    <row r="269" spans="1:14" x14ac:dyDescent="0.25">
      <c r="A269" s="293"/>
      <c r="B269" s="293"/>
      <c r="C269" s="293"/>
      <c r="D269" s="293"/>
      <c r="E269" s="293"/>
      <c r="F269" s="293"/>
      <c r="G269" s="293"/>
      <c r="H269" s="293"/>
      <c r="I269" s="293"/>
      <c r="J269" s="293"/>
      <c r="K269" s="293"/>
      <c r="L269" s="293"/>
      <c r="M269" s="293"/>
      <c r="N269" s="293"/>
    </row>
    <row r="270" spans="1:14" x14ac:dyDescent="0.25">
      <c r="A270" s="293"/>
      <c r="B270" s="293"/>
      <c r="C270" s="293"/>
      <c r="D270" s="293"/>
      <c r="E270" s="293"/>
      <c r="F270" s="293"/>
      <c r="G270" s="293"/>
      <c r="H270" s="293"/>
      <c r="I270" s="293"/>
      <c r="J270" s="293"/>
      <c r="K270" s="293"/>
      <c r="L270" s="293"/>
      <c r="M270" s="293"/>
      <c r="N270" s="293"/>
    </row>
  </sheetData>
  <sheetProtection algorithmName="SHA-512" hashValue="HsfaOasXbe6hV+bgu+2UXUM4vQft4SGHYhwWBq+cW0ULJmt34Z/ymyRCtkrroyBT0bodwV8uokCM4Wut8McFTg==" saltValue="KbiOQ5pG8P5ZUHx/5VQ8LQ==" spinCount="100000" sheet="1" objects="1" scenarios="1" selectLockedCells="1"/>
  <mergeCells count="31">
    <mergeCell ref="E151:G151"/>
    <mergeCell ref="H151:J151"/>
    <mergeCell ref="I140:O140"/>
    <mergeCell ref="P140:V140"/>
    <mergeCell ref="A24:H24"/>
    <mergeCell ref="A1:H1"/>
    <mergeCell ref="A75:H75"/>
    <mergeCell ref="A35:H35"/>
    <mergeCell ref="A140:A141"/>
    <mergeCell ref="B140:H140"/>
    <mergeCell ref="W140:AC140"/>
    <mergeCell ref="B117:H117"/>
    <mergeCell ref="I117:O117"/>
    <mergeCell ref="P117:V117"/>
    <mergeCell ref="W117:AC117"/>
    <mergeCell ref="B183:D183"/>
    <mergeCell ref="B168:D168"/>
    <mergeCell ref="A245:N270"/>
    <mergeCell ref="A109:G112"/>
    <mergeCell ref="I109:L112"/>
    <mergeCell ref="M109:P112"/>
    <mergeCell ref="B177:E177"/>
    <mergeCell ref="B191:E191"/>
    <mergeCell ref="F191:H191"/>
    <mergeCell ref="A160:A161"/>
    <mergeCell ref="B160:D160"/>
    <mergeCell ref="E160:G160"/>
    <mergeCell ref="K160:M160"/>
    <mergeCell ref="H160:J160"/>
    <mergeCell ref="A151:A152"/>
    <mergeCell ref="B151:D151"/>
  </mergeCells>
  <phoneticPr fontId="16" type="noConversion"/>
  <hyperlinks>
    <hyperlink ref="A116" r:id="rId1"/>
    <hyperlink ref="A137" r:id="rId2"/>
    <hyperlink ref="A138" r:id="rId3"/>
    <hyperlink ref="A149" r:id="rId4"/>
    <hyperlink ref="A158" r:id="rId5"/>
    <hyperlink ref="A175" r:id="rId6"/>
    <hyperlink ref="A189" r:id="rId7"/>
    <hyperlink ref="A198" r:id="rId8"/>
  </hyperlinks>
  <pageMargins left="0.7" right="0.7" top="0.75" bottom="0.75" header="0.3" footer="0.3"/>
  <pageSetup paperSize="9" orientation="portrait" r:id="rId9"/>
  <ignoredErrors>
    <ignoredError sqref="F8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G e m i n i   x m l n s = " h t t p : / / g e m i n i / p i v o t c u s t o m i z a t i o n / R e l a t i o n s h i p A u t o D e t e c t i o n E n a b l e d " > < C u s t o m C o n t e n t > < ! [ C D A T A [ T r u e ] ] > < / C u s t o m C o n t e n t > < / G e m i n i > 
</file>

<file path=customXml/item2.xml>��< ? x m l   v e r s i o n = " 1 . 0 "   e n c o d i n g = " U T F - 1 6 " ? > < G e m i n i   x m l n s = " h t t p : / / g e m i n i / p i v o t c u s t o m i z a t i o n / S a n d b o x N o n E m p t y " > < C u s t o m C o n t e n t > < ! [ C D A T A [ 1 ] ] > < / C u s t o m C o n t e n t > < / G e m i n i > 
</file>

<file path=customXml/item3.xml>��< ? x m l   v e r s i o n = " 1 . 0 "   e n c o d i n g = " U T F - 1 6 " ? > < G e m i n i   x m l n s = " h t t p : / / g e m i n i / p i v o t c u s t o m i z a t i o n / P o w e r P i v o t V e r s i o n " > < C u s t o m C o n t e n t > < ! [ C D A T A [ 2 0 1 5 . 1 3 0 . 1 6 0 5 . 3 1 8 ] ] > < / 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A9BDA802E2002D4DA4FDC0988C3585CB" ma:contentTypeVersion="16" ma:contentTypeDescription="Create a new document." ma:contentTypeScope="" ma:versionID="1126a1db47b7a179d46af40fde3af982">
  <xsd:schema xmlns:xsd="http://www.w3.org/2001/XMLSchema" xmlns:xs="http://www.w3.org/2001/XMLSchema" xmlns:p="http://schemas.microsoft.com/office/2006/metadata/properties" xmlns:ns3="1d9f2a6e-224f-4a47-b846-7ddaa7089c7e" xmlns:ns4="afb351bc-5935-454a-80ee-f4b1bb896746" targetNamespace="http://schemas.microsoft.com/office/2006/metadata/properties" ma:root="true" ma:fieldsID="44579d15e8bcd10728dbc5d9ca0daf2c" ns3:_="" ns4:_="">
    <xsd:import namespace="1d9f2a6e-224f-4a47-b846-7ddaa7089c7e"/>
    <xsd:import namespace="afb351bc-5935-454a-80ee-f4b1bb896746"/>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9f2a6e-224f-4a47-b846-7ddaa7089c7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fb351bc-5935-454a-80ee-f4b1bb896746"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MediaServiceAutoTags" ma:internalName="MediaServiceAutoTags" ma:readOnly="true">
      <xsd:simpleType>
        <xsd:restriction base="dms:Text"/>
      </xsd:simpleType>
    </xsd:element>
    <xsd:element name="MediaServiceLocation" ma:index="17" nillable="true" ma:displayName="MediaServiceLoca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 2 0 2 2 - 0 2 - 0 9 T 1 7 : 3 0 : 5 9 . 5 2 6 5 4 3 2 + 0 0 : 0 0 < / L a s t P r o c e s s e d T i m e > < / D a t a M o d e l i n g S a n d b o x . S e r i a l i z e d S a n d b o x E r r o r C a c h e > ] ] > < / C u s t o m C o n t e n t > < / G e m i n i > 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I s S a n d b o x E m b e d d e d " > < C u s t o m C o n t e n t > < ! [ C D A T A [ y e s ] ] > < / C u s t o m C o n t e n t > < / G e m i n i > 
</file>

<file path=customXml/itemProps1.xml><?xml version="1.0" encoding="utf-8"?>
<ds:datastoreItem xmlns:ds="http://schemas.openxmlformats.org/officeDocument/2006/customXml" ds:itemID="{85790F8E-41F3-4A58-A8B5-A5D42BC29800}">
  <ds:schemaRefs/>
</ds:datastoreItem>
</file>

<file path=customXml/itemProps2.xml><?xml version="1.0" encoding="utf-8"?>
<ds:datastoreItem xmlns:ds="http://schemas.openxmlformats.org/officeDocument/2006/customXml" ds:itemID="{A58FC571-4A48-4E3A-81C7-BAA37F664D45}">
  <ds:schemaRefs/>
</ds:datastoreItem>
</file>

<file path=customXml/itemProps3.xml><?xml version="1.0" encoding="utf-8"?>
<ds:datastoreItem xmlns:ds="http://schemas.openxmlformats.org/officeDocument/2006/customXml" ds:itemID="{BE98FFCD-87F2-4004-9870-A9DE4EF72C1C}">
  <ds:schemaRefs/>
</ds:datastoreItem>
</file>

<file path=customXml/itemProps4.xml><?xml version="1.0" encoding="utf-8"?>
<ds:datastoreItem xmlns:ds="http://schemas.openxmlformats.org/officeDocument/2006/customXml" ds:itemID="{0A828793-77A5-47AF-B2D3-FBD962F77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9f2a6e-224f-4a47-b846-7ddaa7089c7e"/>
    <ds:schemaRef ds:uri="afb351bc-5935-454a-80ee-f4b1bb896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A3E82E4-7357-4052-A3D3-AD392150E30B}">
  <ds:schemaRefs/>
</ds:datastoreItem>
</file>

<file path=customXml/itemProps6.xml><?xml version="1.0" encoding="utf-8"?>
<ds:datastoreItem xmlns:ds="http://schemas.openxmlformats.org/officeDocument/2006/customXml" ds:itemID="{03BAE3AF-0581-4C61-8103-6B7A516404DA}">
  <ds:schemaRefs>
    <ds:schemaRef ds:uri="http://schemas.microsoft.com/sharepoint/v3/contenttype/forms"/>
  </ds:schemaRefs>
</ds:datastoreItem>
</file>

<file path=customXml/itemProps7.xml><?xml version="1.0" encoding="utf-8"?>
<ds:datastoreItem xmlns:ds="http://schemas.openxmlformats.org/officeDocument/2006/customXml" ds:itemID="{5650A73E-CE1A-4857-8A1D-379A31BC05EE}">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afb351bc-5935-454a-80ee-f4b1bb896746"/>
    <ds:schemaRef ds:uri="http://schemas.openxmlformats.org/package/2006/metadata/core-properties"/>
    <ds:schemaRef ds:uri="1d9f2a6e-224f-4a47-b846-7ddaa7089c7e"/>
    <ds:schemaRef ds:uri="http://www.w3.org/XML/1998/namespace"/>
  </ds:schemaRefs>
</ds:datastoreItem>
</file>

<file path=customXml/itemProps8.xml><?xml version="1.0" encoding="utf-8"?>
<ds:datastoreItem xmlns:ds="http://schemas.openxmlformats.org/officeDocument/2006/customXml" ds:itemID="{44B9F492-87A3-4CCC-B40F-B13FF4E46A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Guidance</vt:lpstr>
      <vt:lpstr>Setting Info</vt:lpstr>
      <vt:lpstr>SEN Register</vt:lpstr>
      <vt:lpstr>Nutshell - Primary</vt:lpstr>
      <vt:lpstr>Nutshell - Secondary</vt:lpstr>
      <vt:lpstr>Strategic Overview - Primary</vt:lpstr>
      <vt:lpstr>Strategic Overview - Secondary</vt:lpstr>
      <vt:lpstr>Metadata</vt:lpstr>
      <vt:lpstr>broad</vt:lpstr>
      <vt:lpstr>class</vt:lpstr>
      <vt:lpstr>FSM</vt:lpstr>
      <vt:lpstr>gender</vt:lpstr>
      <vt:lpstr>participatecombo</vt:lpstr>
      <vt:lpstr>primary</vt:lpstr>
      <vt:lpstr>specific</vt:lpstr>
      <vt:lpstr>status</vt:lpstr>
      <vt:lpstr>year</vt:lpstr>
      <vt:lpstr>yesno</vt:lpstr>
      <vt:lpstr>yr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Walker</dc:creator>
  <cp:lastModifiedBy>Teacher</cp:lastModifiedBy>
  <dcterms:created xsi:type="dcterms:W3CDTF">2022-02-04T09:42:03Z</dcterms:created>
  <dcterms:modified xsi:type="dcterms:W3CDTF">2023-01-31T08:29:59Z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0x010100A9BDA802E2002D4DA4FDC0988C3585CB</vt:lpwstr>
  </property>
</Properties>
</file>